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aging\20240418_Mileage Reporting 2024Q1\"/>
    </mc:Choice>
  </mc:AlternateContent>
  <xr:revisionPtr revIDLastSave="0" documentId="13_ncr:1_{5F2B4A73-94BF-4AFF-BCE4-51A50FECA17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unty Data" sheetId="1" r:id="rId1"/>
    <sheet name="Division Data" sheetId="6" r:id="rId2"/>
  </sheets>
  <definedNames>
    <definedName name="_xlnm._FilterDatabase" localSheetId="0" hidden="1">'County Data'!$A$1:$P$101</definedName>
  </definedNames>
  <calcPr calcId="191029"/>
  <pivotCaches>
    <pivotCache cacheId="1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S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 l="1"/>
  <c r="T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</calcChain>
</file>

<file path=xl/sharedStrings.xml><?xml version="1.0" encoding="utf-8"?>
<sst xmlns="http://schemas.openxmlformats.org/spreadsheetml/2006/main" count="138" uniqueCount="137">
  <si>
    <t>Division</t>
  </si>
  <si>
    <t>District</t>
  </si>
  <si>
    <t>Camden</t>
  </si>
  <si>
    <t>Currituck</t>
  </si>
  <si>
    <t>Dare</t>
  </si>
  <si>
    <t>Gates</t>
  </si>
  <si>
    <t>Pasquotank</t>
  </si>
  <si>
    <t>Perquimans</t>
  </si>
  <si>
    <t>Bertie</t>
  </si>
  <si>
    <t>Hertford</t>
  </si>
  <si>
    <t>Northampton</t>
  </si>
  <si>
    <t>Chowan</t>
  </si>
  <si>
    <t>Hyde</t>
  </si>
  <si>
    <t>Martin</t>
  </si>
  <si>
    <t>Tyrrell</t>
  </si>
  <si>
    <t>Washington</t>
  </si>
  <si>
    <t>Beaufort</t>
  </si>
  <si>
    <t>Pitt</t>
  </si>
  <si>
    <t>Carteret</t>
  </si>
  <si>
    <t>Craven</t>
  </si>
  <si>
    <t>Pamlico</t>
  </si>
  <si>
    <t>Greene</t>
  </si>
  <si>
    <t>Jones</t>
  </si>
  <si>
    <t>Lenoir</t>
  </si>
  <si>
    <t>Onslow</t>
  </si>
  <si>
    <t>Pender</t>
  </si>
  <si>
    <t>Duplin</t>
  </si>
  <si>
    <t>Sampson</t>
  </si>
  <si>
    <t>Brunswick</t>
  </si>
  <si>
    <t>New Hanover</t>
  </si>
  <si>
    <t>Edgecombe</t>
  </si>
  <si>
    <t>Halifax</t>
  </si>
  <si>
    <t>Nash</t>
  </si>
  <si>
    <t>Wilson</t>
  </si>
  <si>
    <t>Johnston</t>
  </si>
  <si>
    <t>Wayne</t>
  </si>
  <si>
    <t>Wake</t>
  </si>
  <si>
    <t>Durham</t>
  </si>
  <si>
    <t>Granville</t>
  </si>
  <si>
    <t>Person</t>
  </si>
  <si>
    <t>Franklin</t>
  </si>
  <si>
    <t>Vance</t>
  </si>
  <si>
    <t>Warren</t>
  </si>
  <si>
    <t>Robeson</t>
  </si>
  <si>
    <t>Cumberland</t>
  </si>
  <si>
    <t>Harnett</t>
  </si>
  <si>
    <t>Bladen</t>
  </si>
  <si>
    <t>Columbus</t>
  </si>
  <si>
    <t>Alamance</t>
  </si>
  <si>
    <t>Orange</t>
  </si>
  <si>
    <t>Guilford</t>
  </si>
  <si>
    <t>Caswell</t>
  </si>
  <si>
    <t>Rockingham</t>
  </si>
  <si>
    <t>Chatham</t>
  </si>
  <si>
    <t>Randolph</t>
  </si>
  <si>
    <t>Hoke</t>
  </si>
  <si>
    <t>Lee</t>
  </si>
  <si>
    <t>Moore</t>
  </si>
  <si>
    <t>Montgomery</t>
  </si>
  <si>
    <t>Richmond</t>
  </si>
  <si>
    <t>Scotland</t>
  </si>
  <si>
    <t>Davidson</t>
  </si>
  <si>
    <t>Rowan</t>
  </si>
  <si>
    <t>Davie</t>
  </si>
  <si>
    <t>Forsyth</t>
  </si>
  <si>
    <t>Stokes</t>
  </si>
  <si>
    <t>Cabarrus</t>
  </si>
  <si>
    <t>Stanly</t>
  </si>
  <si>
    <t>Mecklenburg</t>
  </si>
  <si>
    <t>Anson</t>
  </si>
  <si>
    <t>Union</t>
  </si>
  <si>
    <t>Alleghany</t>
  </si>
  <si>
    <t>Surry</t>
  </si>
  <si>
    <t>Yadkin</t>
  </si>
  <si>
    <t>Avery</t>
  </si>
  <si>
    <t>Caldwell</t>
  </si>
  <si>
    <t>Watauga</t>
  </si>
  <si>
    <t>Ashe</t>
  </si>
  <si>
    <t>Wilkes</t>
  </si>
  <si>
    <t>Cleveland</t>
  </si>
  <si>
    <t>Gaston</t>
  </si>
  <si>
    <t>Alexander</t>
  </si>
  <si>
    <t>Iredell</t>
  </si>
  <si>
    <t>Catawba</t>
  </si>
  <si>
    <t>Lincoln</t>
  </si>
  <si>
    <t>Burke</t>
  </si>
  <si>
    <t>McDowell</t>
  </si>
  <si>
    <t>Mitchell</t>
  </si>
  <si>
    <t>Rutherford</t>
  </si>
  <si>
    <t>Buncombe</t>
  </si>
  <si>
    <t>Madison</t>
  </si>
  <si>
    <t>Yancey</t>
  </si>
  <si>
    <t>Henderson</t>
  </si>
  <si>
    <t>Polk</t>
  </si>
  <si>
    <t>Transylvania</t>
  </si>
  <si>
    <t>Haywood</t>
  </si>
  <si>
    <t>Jackson</t>
  </si>
  <si>
    <t>Swain</t>
  </si>
  <si>
    <t>Cherokee</t>
  </si>
  <si>
    <t>Clay</t>
  </si>
  <si>
    <t>Graham</t>
  </si>
  <si>
    <t>Macon</t>
  </si>
  <si>
    <t>County Number</t>
  </si>
  <si>
    <t>County Name</t>
  </si>
  <si>
    <t>SR Unpaved Route Miles</t>
  </si>
  <si>
    <t>SR Unpaved Lane Miles</t>
  </si>
  <si>
    <t>SR Paved Route Miles</t>
  </si>
  <si>
    <t>SR Paved Lane Miles</t>
  </si>
  <si>
    <t>NC Unpaved Route Miles</t>
  </si>
  <si>
    <t>NC Unpaved Lane Miles</t>
  </si>
  <si>
    <t>NC Paved Route Miles</t>
  </si>
  <si>
    <t>NC Paved Lane Miles</t>
  </si>
  <si>
    <t>US Paved Route Miles</t>
  </si>
  <si>
    <t>US Paved Lane Miles</t>
  </si>
  <si>
    <t>Business, Etc. Interstate Paved Route Miles</t>
  </si>
  <si>
    <t>Business, Etc. Interstate Paved Lane Miles</t>
  </si>
  <si>
    <t>Normal Interstate Paved Route Miles</t>
  </si>
  <si>
    <t>Normal Interstate Paved Lane Miles</t>
  </si>
  <si>
    <t>Grand Total</t>
  </si>
  <si>
    <t>Total Lane Miles</t>
  </si>
  <si>
    <t>Total Miles</t>
  </si>
  <si>
    <t>Div Normal Interstate Paved Route Miles</t>
  </si>
  <si>
    <t>Div Normal Interstate Paved Lane Miles</t>
  </si>
  <si>
    <t>Div Business, Etc. Interstate Paved Route Miles</t>
  </si>
  <si>
    <t>Div Business, Etc. Interstate Paved Lane Miles</t>
  </si>
  <si>
    <t>Div US Paved Route Miles</t>
  </si>
  <si>
    <t>Div US Paved Lane Miles</t>
  </si>
  <si>
    <t>Div NC Paved Route Miles</t>
  </si>
  <si>
    <t>Div NC Paved Lane Miles</t>
  </si>
  <si>
    <t>Div NC Unpaved Route Miles</t>
  </si>
  <si>
    <t>Div NC Unpaved Lane Miles</t>
  </si>
  <si>
    <t>Div SR Paved Route Miles</t>
  </si>
  <si>
    <t>Div SR Paved Lane Miles</t>
  </si>
  <si>
    <t>Div SR Unpaved Route Miles</t>
  </si>
  <si>
    <t>Div SR Unpaved Lane Miles</t>
  </si>
  <si>
    <t>Div Total Miles</t>
  </si>
  <si>
    <t>Div Total Paved Lane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</si>
</sst>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" fillId="0" borderId="0" xfId="2" applyNumberFormat="1" applyFont="1" applyAlignment="1">
      <alignment horizontal="center" vertical="center" wrapText="1"/>
    </xf>
    <xf numFmtId="164" fontId="4" fillId="0" borderId="0" xfId="3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/>
  </cellXfs>
  <cellStyles count="4">
    <cellStyle name="Normal" xfId="0" builtinId="0"/>
    <cellStyle name="Normal_Raw Data" xfId="3" xr:uid="{00000000-0005-0000-0000-000001000000}"/>
    <cellStyle name="Normal_Sheet2" xfId="1" xr:uid="{00000000-0005-0000-0000-000002000000}"/>
    <cellStyle name="Normal_Sheet2_1" xfId="2" xr:uid="{00000000-0005-0000-0000-000003000000}"/>
  </cellStyles>
  <dxfs count="151"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alignment wrapText="1" readingOrder="0"/>
    </dxf>
    <dxf>
      <alignment wrapText="1" readingOrder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#,##0.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#,##0.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#,##0.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#,##0.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#,##0.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#,##0.000"/>
      <alignment horizontal="center" vertical="center" textRotation="0" wrapText="1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#,##0.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#,##0.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#,##0.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#,##0.000"/>
      <alignment horizontal="center" vertical="center" textRotation="0" wrapText="1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#,##0.000"/>
      <alignment horizontal="center" vertical="center" textRotation="0" wrapText="1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0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aith S Johnson" refreshedDate="45400.645319097224" missingItemsLimit="0" createdVersion="4" refreshedVersion="8" minRefreshableVersion="3" recordCount="100" xr:uid="{00000000-000A-0000-FFFF-FFFF13000000}">
  <cacheSource type="worksheet">
    <worksheetSource name="Table2"/>
  </cacheSource>
  <cacheFields count="20">
    <cacheField name="Division" numFmtId="0">
      <sharedItems containsSemiMixedTypes="0" containsString="0" containsNumber="1" containsInteger="1" minValue="1" maxValue="14" count="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</sharedItems>
    </cacheField>
    <cacheField name="District" numFmtId="0">
      <sharedItems containsSemiMixedTypes="0" containsString="0" containsNumber="1" containsInteger="1" minValue="1" maxValue="3"/>
    </cacheField>
    <cacheField name="County Number" numFmtId="0">
      <sharedItems containsSemiMixedTypes="0" containsString="0" containsNumber="1" containsInteger="1" minValue="0" maxValue="99"/>
    </cacheField>
    <cacheField name="County Name" numFmtId="0">
      <sharedItems/>
    </cacheField>
    <cacheField name="Normal Interstate Paved Route Miles" numFmtId="164">
      <sharedItems containsSemiMixedTypes="0" containsString="0" containsNumber="1" minValue="0" maxValue="121.506"/>
    </cacheField>
    <cacheField name="Normal Interstate Paved Lane Miles" numFmtId="164">
      <sharedItems containsSemiMixedTypes="0" containsString="0" containsNumber="1" minValue="0" maxValue="824.30200000000104"/>
    </cacheField>
    <cacheField name="Business, Etc. Interstate Paved Route Miles" numFmtId="164">
      <sharedItems containsSemiMixedTypes="0" containsString="0" containsNumber="1" minValue="0" maxValue="15.128"/>
    </cacheField>
    <cacheField name="Business, Etc. Interstate Paved Lane Miles" numFmtId="164">
      <sharedItems containsSemiMixedTypes="0" containsString="0" containsNumber="1" minValue="0" maxValue="60.512"/>
    </cacheField>
    <cacheField name="US Paved Route Miles" numFmtId="164">
      <sharedItems containsSemiMixedTypes="0" containsString="0" containsNumber="1" minValue="0" maxValue="143.637"/>
    </cacheField>
    <cacheField name="US Paved Lane Miles" numFmtId="164">
      <sharedItems containsSemiMixedTypes="0" containsString="0" containsNumber="1" minValue="0" maxValue="615.12199999999996"/>
    </cacheField>
    <cacheField name="NC Paved Route Miles" numFmtId="164">
      <sharedItems containsSemiMixedTypes="0" containsString="0" containsNumber="1" minValue="8.0150000000000006" maxValue="255.65600000000001"/>
    </cacheField>
    <cacheField name="NC Paved Lane Miles" numFmtId="164">
      <sharedItems containsSemiMixedTypes="0" containsString="0" containsNumber="1" minValue="16.03" maxValue="565.67999999999995"/>
    </cacheField>
    <cacheField name="NC Unpaved Route Miles" numFmtId="164">
      <sharedItems containsSemiMixedTypes="0" containsString="0" containsNumber="1" minValue="0" maxValue="7.8179999999999996"/>
    </cacheField>
    <cacheField name="NC Unpaved Lane Miles" numFmtId="164">
      <sharedItems containsSemiMixedTypes="0" containsString="0" containsNumber="1" minValue="0" maxValue="15.635999999999999"/>
    </cacheField>
    <cacheField name="SR Paved Route Miles" numFmtId="164">
      <sharedItems containsSemiMixedTypes="0" containsString="0" containsNumber="1" minValue="123.268" maxValue="2021.14399999993"/>
    </cacheField>
    <cacheField name="SR Paved Lane Miles" numFmtId="164">
      <sharedItems containsSemiMixedTypes="0" containsString="0" containsNumber="1" minValue="246.536" maxValue="4523.3959999998997"/>
    </cacheField>
    <cacheField name="SR Unpaved Route Miles" numFmtId="164">
      <sharedItems containsSemiMixedTypes="0" containsString="0" containsNumber="1" minValue="0.56599999999999995" maxValue="187.90100000000001"/>
    </cacheField>
    <cacheField name="SR Unpaved Lane Miles" numFmtId="164">
      <sharedItems containsSemiMixedTypes="0" containsString="0" containsNumber="1" minValue="1.1319999999999999" maxValue="375.55799999999999"/>
    </cacheField>
    <cacheField name="Total Miles" numFmtId="164">
      <sharedItems containsSemiMixedTypes="0" containsString="0" containsNumber="1" minValue="198.37" maxValue="2439.2869999999298"/>
    </cacheField>
    <cacheField name="Total Lane Miles" numFmtId="164">
      <sharedItems containsSemiMixedTypes="0" containsString="0" containsNumber="1" minValue="369.45499999999998" maxValue="6081.2399999999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n v="2"/>
    <n v="7"/>
    <s v="Bertie"/>
    <n v="0"/>
    <n v="0"/>
    <n v="0"/>
    <n v="0"/>
    <n v="55.195999999999998"/>
    <n v="166.81399999999999"/>
    <n v="108.217"/>
    <n v="216.434"/>
    <n v="0"/>
    <n v="0"/>
    <n v="427.08399999999898"/>
    <n v="854.16799999999796"/>
    <n v="57.750999999999998"/>
    <n v="115.502"/>
    <n v="648.24799999999891"/>
    <n v="1237.4159999999979"/>
  </r>
  <r>
    <x v="0"/>
    <n v="1"/>
    <n v="14"/>
    <s v="Camden"/>
    <n v="0"/>
    <n v="0"/>
    <n v="0"/>
    <n v="0"/>
    <n v="19.829999999999998"/>
    <n v="69.682000000000002"/>
    <n v="26.724"/>
    <n v="53.448"/>
    <n v="0"/>
    <n v="0"/>
    <n v="155.22999999999999"/>
    <n v="310.36900000000003"/>
    <n v="12.619"/>
    <n v="25.238"/>
    <n v="214.40299999999999"/>
    <n v="433.49900000000002"/>
  </r>
  <r>
    <x v="0"/>
    <n v="3"/>
    <n v="20"/>
    <s v="Chowan"/>
    <n v="0"/>
    <n v="0"/>
    <n v="0"/>
    <n v="0"/>
    <n v="15.962999999999999"/>
    <n v="51.692"/>
    <n v="43.973999999999997"/>
    <n v="89.703000000000003"/>
    <n v="0"/>
    <n v="0"/>
    <n v="188.06200000000001"/>
    <n v="376.38"/>
    <n v="11.683999999999999"/>
    <n v="23.367999999999999"/>
    <n v="259.68300000000005"/>
    <n v="517.77499999999998"/>
  </r>
  <r>
    <x v="0"/>
    <n v="1"/>
    <n v="26"/>
    <s v="Currituck"/>
    <n v="0"/>
    <n v="0"/>
    <n v="0"/>
    <n v="0"/>
    <n v="34.386000000000003"/>
    <n v="120.732"/>
    <n v="47.643000000000001"/>
    <n v="131.99199999999999"/>
    <n v="0"/>
    <n v="0"/>
    <n v="226.78299999999999"/>
    <n v="453.43599999999901"/>
    <n v="14.175000000000001"/>
    <n v="28.35"/>
    <n v="322.98700000000002"/>
    <n v="706.15999999999894"/>
  </r>
  <r>
    <x v="0"/>
    <n v="1"/>
    <n v="27"/>
    <s v="Dare"/>
    <n v="0"/>
    <n v="0"/>
    <n v="0"/>
    <n v="0"/>
    <n v="78.555999999999997"/>
    <n v="215.971"/>
    <n v="85.403000000000006"/>
    <n v="170.97399999999999"/>
    <n v="0"/>
    <n v="0"/>
    <n v="126.254"/>
    <n v="252.80099999999999"/>
    <n v="5.6020000000000003"/>
    <n v="11.204000000000001"/>
    <n v="295.815"/>
    <n v="639.74599999999998"/>
  </r>
  <r>
    <x v="0"/>
    <n v="1"/>
    <n v="36"/>
    <s v="Gates"/>
    <n v="0"/>
    <n v="0"/>
    <n v="0"/>
    <n v="0"/>
    <n v="42.057000000000002"/>
    <n v="95.902000000000001"/>
    <n v="41.856999999999999"/>
    <n v="83.713999999999999"/>
    <n v="0"/>
    <n v="0"/>
    <n v="247.387"/>
    <n v="494.56900000000002"/>
    <n v="32.006"/>
    <n v="64.012"/>
    <n v="363.30700000000002"/>
    <n v="674.18499999999995"/>
  </r>
  <r>
    <x v="0"/>
    <n v="2"/>
    <n v="45"/>
    <s v="Hertford"/>
    <n v="0"/>
    <n v="0"/>
    <n v="0"/>
    <n v="0"/>
    <n v="40.720999999999997"/>
    <n v="109.658"/>
    <n v="79.411000000000001"/>
    <n v="158.74"/>
    <n v="0"/>
    <n v="0"/>
    <n v="306.64400000000001"/>
    <n v="613.41300000000001"/>
    <n v="20.47"/>
    <n v="40.94"/>
    <n v="447.24599999999998"/>
    <n v="881.81100000000004"/>
  </r>
  <r>
    <x v="0"/>
    <n v="3"/>
    <n v="47"/>
    <s v="Hyde"/>
    <n v="0"/>
    <n v="0"/>
    <n v="0"/>
    <n v="0"/>
    <n v="51.941000000000003"/>
    <n v="103.88200000000001"/>
    <n v="39.854999999999997"/>
    <n v="79.671999999999997"/>
    <n v="0"/>
    <n v="0"/>
    <n v="164.13800000000001"/>
    <n v="328.27600000000001"/>
    <n v="25.295000000000002"/>
    <n v="50.59"/>
    <n v="281.22899999999998"/>
    <n v="511.83000000000004"/>
  </r>
  <r>
    <x v="0"/>
    <n v="3"/>
    <n v="57"/>
    <s v="Martin"/>
    <n v="0"/>
    <n v="0"/>
    <n v="0"/>
    <n v="0"/>
    <n v="67.646999999999906"/>
    <n v="221.83199999999999"/>
    <n v="91.106999999999999"/>
    <n v="182.214"/>
    <n v="0"/>
    <n v="0"/>
    <n v="384.73999999999899"/>
    <n v="770.01699999999801"/>
    <n v="31.158999999999999"/>
    <n v="62.317999999999998"/>
    <n v="574.65299999999888"/>
    <n v="1174.0629999999981"/>
  </r>
  <r>
    <x v="0"/>
    <n v="2"/>
    <n v="65"/>
    <s v="Northampton"/>
    <n v="7.5010000000000003"/>
    <n v="30.004000000000001"/>
    <n v="0"/>
    <n v="0"/>
    <n v="59.974999999999902"/>
    <n v="121.14"/>
    <n v="92.563000000000002"/>
    <n v="185.52799999999999"/>
    <n v="0"/>
    <n v="0"/>
    <n v="417.700999999999"/>
    <n v="835.43999999999801"/>
    <n v="29.175000000000001"/>
    <n v="58.35"/>
    <n v="606.91499999999883"/>
    <n v="1172.111999999998"/>
  </r>
  <r>
    <x v="0"/>
    <n v="1"/>
    <n v="69"/>
    <s v="Pasquotank"/>
    <n v="0"/>
    <n v="0"/>
    <n v="0"/>
    <n v="0"/>
    <n v="39.906999999999996"/>
    <n v="141.62200000000001"/>
    <n v="21.042999999999999"/>
    <n v="56.515999999999998"/>
    <n v="0"/>
    <n v="0"/>
    <n v="279.52499999999901"/>
    <n v="560.526999999998"/>
    <n v="19.738"/>
    <n v="39.192"/>
    <n v="360.212999999999"/>
    <n v="758.66499999999803"/>
  </r>
  <r>
    <x v="0"/>
    <n v="1"/>
    <n v="71"/>
    <s v="Perquimans"/>
    <n v="0"/>
    <n v="0"/>
    <n v="0"/>
    <n v="0"/>
    <n v="21.132000000000001"/>
    <n v="76.78"/>
    <n v="10.11"/>
    <n v="20.22"/>
    <n v="0"/>
    <n v="0"/>
    <n v="280.149"/>
    <n v="560.91199999999901"/>
    <n v="11.83"/>
    <n v="23.66"/>
    <n v="323.221"/>
    <n v="657.91199999999901"/>
  </r>
  <r>
    <x v="0"/>
    <n v="3"/>
    <n v="88"/>
    <s v="Tyrrell"/>
    <n v="0"/>
    <n v="0"/>
    <n v="0"/>
    <n v="0"/>
    <n v="22.706"/>
    <n v="62.604999999999997"/>
    <n v="30.157"/>
    <n v="60.314"/>
    <n v="0"/>
    <n v="0"/>
    <n v="123.268"/>
    <n v="246.536"/>
    <n v="22.239000000000001"/>
    <n v="44.478000000000002"/>
    <n v="198.37"/>
    <n v="369.45499999999998"/>
  </r>
  <r>
    <x v="0"/>
    <n v="3"/>
    <n v="93"/>
    <s v="Washington"/>
    <n v="0"/>
    <n v="0"/>
    <n v="0"/>
    <n v="0"/>
    <n v="26.422000000000001"/>
    <n v="105.688"/>
    <n v="64.061999999999998"/>
    <n v="128.124"/>
    <n v="0"/>
    <n v="0"/>
    <n v="202.279"/>
    <n v="404.43799999999999"/>
    <n v="23.861000000000001"/>
    <n v="47.722000000000001"/>
    <n v="316.62399999999997"/>
    <n v="638.25"/>
  </r>
  <r>
    <x v="1"/>
    <n v="1"/>
    <n v="6"/>
    <s v="Beaufort"/>
    <n v="0"/>
    <n v="0"/>
    <n v="0"/>
    <n v="0"/>
    <n v="71.818999999999903"/>
    <n v="201.65199999999999"/>
    <n v="120.255"/>
    <n v="245.03299999999999"/>
    <n v="0"/>
    <n v="0"/>
    <n v="646.03399999999897"/>
    <n v="1301.693"/>
    <n v="57.883000000000003"/>
    <n v="115.76600000000001"/>
    <n v="895.99099999999885"/>
    <n v="1748.3779999999999"/>
  </r>
  <r>
    <x v="1"/>
    <n v="2"/>
    <n v="15"/>
    <s v="Carteret"/>
    <n v="0"/>
    <n v="0"/>
    <n v="0"/>
    <n v="0"/>
    <n v="48.405000000000001"/>
    <n v="136.27699999999999"/>
    <n v="77.163999999999902"/>
    <n v="196.00299999999999"/>
    <n v="0"/>
    <n v="0"/>
    <n v="293.60300000000001"/>
    <n v="597.844999999999"/>
    <n v="9.81"/>
    <n v="19.076000000000001"/>
    <n v="428.98199999999991"/>
    <n v="930.12499999999898"/>
  </r>
  <r>
    <x v="1"/>
    <n v="2"/>
    <n v="24"/>
    <s v="Craven"/>
    <n v="0"/>
    <n v="0"/>
    <n v="0"/>
    <n v="0"/>
    <n v="78.379999999999896"/>
    <n v="273.24900000000002"/>
    <n v="77.930999999999997"/>
    <n v="175.70599999999999"/>
    <n v="0"/>
    <n v="0"/>
    <n v="572.71799999999701"/>
    <n v="1160.2089999999901"/>
    <n v="40.295999999999999"/>
    <n v="80.402000000000001"/>
    <n v="769.32499999999698"/>
    <n v="1609.1639999999902"/>
  </r>
  <r>
    <x v="1"/>
    <n v="3"/>
    <n v="39"/>
    <s v="Greene"/>
    <n v="4.1790000000000003"/>
    <n v="16.716000000000001"/>
    <n v="0"/>
    <n v="0"/>
    <n v="35.781999999999996"/>
    <n v="72.266000000000005"/>
    <n v="57.406999999999996"/>
    <n v="114.81399999999999"/>
    <n v="0"/>
    <n v="0"/>
    <n v="355.11599999999999"/>
    <n v="710.23199999999997"/>
    <n v="14.667999999999999"/>
    <n v="29.335999999999999"/>
    <n v="467.15199999999999"/>
    <n v="914.02800000000002"/>
  </r>
  <r>
    <x v="1"/>
    <n v="3"/>
    <n v="51"/>
    <s v="Jones"/>
    <n v="0"/>
    <n v="0"/>
    <n v="0"/>
    <n v="0"/>
    <n v="37.148000000000003"/>
    <n v="124.684"/>
    <n v="56.491999999999997"/>
    <n v="112.98399999999999"/>
    <n v="0"/>
    <n v="0"/>
    <n v="234.363"/>
    <n v="468.726"/>
    <n v="12.731999999999999"/>
    <n v="25.463999999999999"/>
    <n v="340.73500000000001"/>
    <n v="706.39400000000001"/>
  </r>
  <r>
    <x v="1"/>
    <n v="3"/>
    <n v="53"/>
    <s v="Lenoir"/>
    <n v="2.8580000000000001"/>
    <n v="11.432"/>
    <n v="0"/>
    <n v="0"/>
    <n v="38.706000000000003"/>
    <n v="122.48699999999999"/>
    <n v="95.547999999999902"/>
    <n v="275.75900000000001"/>
    <n v="0"/>
    <n v="0"/>
    <n v="599.75499999999795"/>
    <n v="1214.7750000000001"/>
    <n v="25.265999999999998"/>
    <n v="50.531999999999996"/>
    <n v="762.13299999999788"/>
    <n v="1624.453"/>
  </r>
  <r>
    <x v="1"/>
    <n v="2"/>
    <n v="68"/>
    <s v="Pamlico"/>
    <n v="0"/>
    <n v="0"/>
    <n v="0"/>
    <n v="0"/>
    <n v="0"/>
    <n v="0"/>
    <n v="59.136999999999802"/>
    <n v="142.203"/>
    <n v="0"/>
    <n v="0"/>
    <n v="199.94"/>
    <n v="399.88"/>
    <n v="23.713999999999999"/>
    <n v="47.427999999999997"/>
    <n v="282.79099999999977"/>
    <n v="542.08299999999997"/>
  </r>
  <r>
    <x v="1"/>
    <n v="1"/>
    <n v="73"/>
    <s v="Pitt"/>
    <n v="13.244"/>
    <n v="52.975999999999999"/>
    <n v="0"/>
    <n v="0"/>
    <n v="88.769999999999897"/>
    <n v="291.74700000000001"/>
    <n v="165.20699999999999"/>
    <n v="398.59699999999998"/>
    <n v="0"/>
    <n v="0"/>
    <n v="816.95899999999403"/>
    <n v="1665.96299999998"/>
    <n v="51.6520000000001"/>
    <n v="102.95699999999999"/>
    <n v="1135.831999999994"/>
    <n v="2409.2829999999799"/>
  </r>
  <r>
    <x v="2"/>
    <n v="3"/>
    <n v="9"/>
    <s v="Brunswick"/>
    <n v="10.384"/>
    <n v="41.536000000000001"/>
    <n v="0"/>
    <n v="0"/>
    <n v="72.001000000000104"/>
    <n v="264.80200000000002"/>
    <n v="155.49700000000001"/>
    <n v="323.44099999999997"/>
    <n v="0"/>
    <n v="0"/>
    <n v="565.45099999999695"/>
    <n v="1134.55799999999"/>
    <n v="33.404000000000003"/>
    <n v="66.808000000000007"/>
    <n v="836.73699999999712"/>
    <n v="1764.33699999999"/>
  </r>
  <r>
    <x v="2"/>
    <n v="2"/>
    <n v="30"/>
    <s v="Duplin"/>
    <n v="28.001999999999999"/>
    <n v="112.008"/>
    <n v="0"/>
    <n v="0"/>
    <n v="40.637"/>
    <n v="102.946"/>
    <n v="195.82"/>
    <n v="450.31700000000097"/>
    <n v="0"/>
    <n v="0"/>
    <n v="910.58199999999795"/>
    <n v="1821.62"/>
    <n v="23.151"/>
    <n v="46.302"/>
    <n v="1198.191999999998"/>
    <n v="2486.891000000001"/>
  </r>
  <r>
    <x v="2"/>
    <n v="3"/>
    <n v="64"/>
    <s v="New Hanover"/>
    <n v="15.837"/>
    <n v="63.347999999999999"/>
    <n v="0"/>
    <n v="0"/>
    <n v="85.911999999999793"/>
    <n v="331.12200000000001"/>
    <n v="16.327999999999999"/>
    <n v="53.4"/>
    <n v="0"/>
    <n v="0"/>
    <n v="386.76999999999703"/>
    <n v="798.898999999995"/>
    <n v="0.56599999999999995"/>
    <n v="1.1319999999999999"/>
    <n v="505.41299999999677"/>
    <n v="1246.768999999995"/>
  </r>
  <r>
    <x v="2"/>
    <n v="1"/>
    <n v="66"/>
    <s v="Onslow"/>
    <n v="0"/>
    <n v="0"/>
    <n v="0"/>
    <n v="0"/>
    <n v="67.619999999999905"/>
    <n v="264.74400000000003"/>
    <n v="94.450999999999993"/>
    <n v="265.24200000000002"/>
    <n v="0"/>
    <n v="0"/>
    <n v="722.69899999999495"/>
    <n v="1483.69099999999"/>
    <n v="10.901999999999999"/>
    <n v="21.803999999999998"/>
    <n v="895.67199999999491"/>
    <n v="2013.6769999999901"/>
  </r>
  <r>
    <x v="2"/>
    <n v="1"/>
    <n v="70"/>
    <s v="Pender"/>
    <n v="25.683"/>
    <n v="102.732"/>
    <n v="0"/>
    <n v="0"/>
    <n v="70.978999999999999"/>
    <n v="193.85"/>
    <n v="113.203"/>
    <n v="226.40600000000001"/>
    <n v="0"/>
    <n v="0"/>
    <n v="518.72199999999896"/>
    <n v="1037.3889999999999"/>
    <n v="27.998000000000001"/>
    <n v="55.996000000000002"/>
    <n v="756.58499999999901"/>
    <n v="1560.377"/>
  </r>
  <r>
    <x v="2"/>
    <n v="2"/>
    <n v="81"/>
    <s v="Sampson"/>
    <n v="20.18"/>
    <n v="80.72"/>
    <n v="0"/>
    <n v="0"/>
    <n v="114.12"/>
    <n v="253.40799999999999"/>
    <n v="142.16399999999999"/>
    <n v="326.88600000000002"/>
    <n v="0"/>
    <n v="0"/>
    <n v="1198.923"/>
    <n v="2401.4209999999998"/>
    <n v="15.704000000000001"/>
    <n v="30.545000000000002"/>
    <n v="1491.0909999999999"/>
    <n v="3062.4349999999999"/>
  </r>
  <r>
    <x v="3"/>
    <n v="1"/>
    <n v="32"/>
    <s v="Edgecombe"/>
    <n v="0"/>
    <n v="0"/>
    <n v="0"/>
    <n v="0"/>
    <n v="82.961999999999904"/>
    <n v="228.822"/>
    <n v="154.41"/>
    <n v="317.41500000000002"/>
    <n v="0"/>
    <n v="0"/>
    <n v="477.87099999999901"/>
    <n v="965.52099999999803"/>
    <n v="10.206"/>
    <n v="20.411999999999999"/>
    <n v="725.44899999999893"/>
    <n v="1511.757999999998"/>
  </r>
  <r>
    <x v="3"/>
    <n v="1"/>
    <n v="41"/>
    <s v="Halifax"/>
    <n v="22.998999999999999"/>
    <n v="91.995999999999995"/>
    <n v="0"/>
    <n v="0"/>
    <n v="57.258999999999901"/>
    <n v="123.922"/>
    <n v="168.15600000000001"/>
    <n v="341.67200000000003"/>
    <n v="0"/>
    <n v="0"/>
    <n v="632.62199999999802"/>
    <n v="1269.9590000000001"/>
    <n v="46.094000000000001"/>
    <n v="92.188000000000002"/>
    <n v="927.12999999999795"/>
    <n v="1827.549"/>
  </r>
  <r>
    <x v="3"/>
    <n v="3"/>
    <n v="50"/>
    <s v="Johnston"/>
    <n v="59.816000000000003"/>
    <n v="240.74799999999999"/>
    <n v="0"/>
    <n v="0"/>
    <n v="103.685"/>
    <n v="320.846"/>
    <n v="167.44399999999999"/>
    <n v="341.78199999999998"/>
    <n v="0"/>
    <n v="0"/>
    <n v="1518.41299999999"/>
    <n v="3040.4389999999698"/>
    <n v="18.850000000000001"/>
    <n v="36.002000000000002"/>
    <n v="1868.2079999999899"/>
    <n v="3943.8149999999696"/>
  </r>
  <r>
    <x v="3"/>
    <n v="2"/>
    <n v="63"/>
    <s v="Nash"/>
    <n v="26.225999999999999"/>
    <n v="104.904"/>
    <n v="0"/>
    <n v="0"/>
    <n v="98.684000000000097"/>
    <n v="325.61900000000003"/>
    <n v="131.35400000000001"/>
    <n v="283.35399999999998"/>
    <n v="0"/>
    <n v="0"/>
    <n v="814.20699999999397"/>
    <n v="1668.1469999999899"/>
    <n v="21.202999999999999"/>
    <n v="42.405999999999999"/>
    <n v="1091.6739999999941"/>
    <n v="2382.0239999999899"/>
  </r>
  <r>
    <x v="3"/>
    <n v="3"/>
    <n v="95"/>
    <s v="Wayne"/>
    <n v="32.247"/>
    <n v="128.988"/>
    <n v="0"/>
    <n v="0"/>
    <n v="95.054000000000002"/>
    <n v="285.21300000000002"/>
    <n v="93.124999999999901"/>
    <n v="196.05199999999999"/>
    <n v="0"/>
    <n v="0"/>
    <n v="901.91899999999498"/>
    <n v="1818.0529999999901"/>
    <n v="15.022"/>
    <n v="30.044"/>
    <n v="1137.3669999999947"/>
    <n v="2428.30599999999"/>
  </r>
  <r>
    <x v="3"/>
    <n v="2"/>
    <n v="97"/>
    <s v="Wilson"/>
    <n v="43.683999999999997"/>
    <n v="176.976"/>
    <n v="0"/>
    <n v="0"/>
    <n v="59.783999999999999"/>
    <n v="201.11199999999999"/>
    <n v="74.218999999999895"/>
    <n v="187.26599999999999"/>
    <n v="0"/>
    <n v="0"/>
    <n v="559.98199999999702"/>
    <n v="1152.1859999999999"/>
    <n v="17.678000000000001"/>
    <n v="35.036000000000001"/>
    <n v="755.34699999999691"/>
    <n v="1717.54"/>
  </r>
  <r>
    <x v="4"/>
    <n v="2"/>
    <n v="31"/>
    <s v="Durham"/>
    <n v="35.96"/>
    <n v="211.04400000000001"/>
    <n v="0"/>
    <n v="0"/>
    <n v="47.872999999999898"/>
    <n v="174.60499999999999"/>
    <n v="65.727999999999895"/>
    <n v="211.47800000000001"/>
    <n v="0"/>
    <n v="0"/>
    <n v="574.35199999999099"/>
    <n v="1220.5599999999799"/>
    <n v="26.331"/>
    <n v="52.661999999999999"/>
    <n v="750.24399999999082"/>
    <n v="1817.6869999999799"/>
  </r>
  <r>
    <x v="4"/>
    <n v="3"/>
    <n v="34"/>
    <s v="Franklin"/>
    <n v="0"/>
    <n v="0"/>
    <n v="0"/>
    <n v="0"/>
    <n v="46.524000000000001"/>
    <n v="127.848"/>
    <n v="106.21899999999999"/>
    <n v="212.80099999999999"/>
    <n v="0"/>
    <n v="0"/>
    <n v="680.11399999999503"/>
    <n v="1361.50999999999"/>
    <n v="28.635999999999999"/>
    <n v="57.027999999999999"/>
    <n v="861.49299999999494"/>
    <n v="1702.1589999999901"/>
  </r>
  <r>
    <x v="4"/>
    <n v="2"/>
    <n v="38"/>
    <s v="Granville"/>
    <n v="23.59"/>
    <n v="94.36"/>
    <n v="0"/>
    <n v="0"/>
    <n v="58.8930000000001"/>
    <n v="120.026"/>
    <n v="56.295999999999999"/>
    <n v="114.32599999999999"/>
    <n v="0"/>
    <n v="0"/>
    <n v="675.06199999999797"/>
    <n v="1350.124"/>
    <n v="65.165999999999997"/>
    <n v="126.51600000000001"/>
    <n v="879.00699999999802"/>
    <n v="1678.836"/>
  </r>
  <r>
    <x v="4"/>
    <n v="2"/>
    <n v="72"/>
    <s v="Person"/>
    <n v="0"/>
    <n v="0"/>
    <n v="0"/>
    <n v="0"/>
    <n v="44.728000000000002"/>
    <n v="123.11199999999999"/>
    <n v="49.298999999999999"/>
    <n v="100.687"/>
    <n v="0"/>
    <n v="0"/>
    <n v="532.47199999999998"/>
    <n v="1065.7660000000001"/>
    <n v="44.307000000000002"/>
    <n v="88.614000000000004"/>
    <n v="670.80600000000004"/>
    <n v="1289.5650000000001"/>
  </r>
  <r>
    <x v="4"/>
    <n v="3"/>
    <n v="90"/>
    <s v="Vance"/>
    <n v="14.615"/>
    <n v="58.46"/>
    <n v="0"/>
    <n v="0"/>
    <n v="42.081000000000003"/>
    <n v="122.407"/>
    <n v="25.006"/>
    <n v="54.502000000000002"/>
    <n v="0"/>
    <n v="0"/>
    <n v="370.24599999999998"/>
    <n v="753.52699999999902"/>
    <n v="17.024999999999999"/>
    <n v="34.049999999999997"/>
    <n v="468.97299999999996"/>
    <n v="988.89599999999905"/>
  </r>
  <r>
    <x v="4"/>
    <n v="1"/>
    <n v="91"/>
    <s v="Wake"/>
    <n v="80.1219999999999"/>
    <n v="518.4"/>
    <n v="0"/>
    <n v="0"/>
    <n v="143.637"/>
    <n v="615.12199999999996"/>
    <n v="139.64699999999999"/>
    <n v="424.32200000000103"/>
    <n v="0"/>
    <n v="0"/>
    <n v="2021.14399999993"/>
    <n v="4523.3959999998997"/>
    <n v="54.737000000000002"/>
    <n v="109.15600000000001"/>
    <n v="2439.2869999999298"/>
    <n v="6081.2399999999006"/>
  </r>
  <r>
    <x v="4"/>
    <n v="3"/>
    <n v="92"/>
    <s v="Warren"/>
    <n v="10.475"/>
    <n v="41.9"/>
    <n v="0"/>
    <n v="0"/>
    <n v="49.857999999999997"/>
    <n v="101.169"/>
    <n v="39.142000000000003"/>
    <n v="78.284000000000006"/>
    <n v="0"/>
    <n v="0"/>
    <n v="496.945999999999"/>
    <n v="993.89199999999801"/>
    <n v="53.634"/>
    <n v="104.226"/>
    <n v="650.05499999999904"/>
    <n v="1215.2449999999981"/>
  </r>
  <r>
    <x v="5"/>
    <n v="3"/>
    <n v="8"/>
    <s v="Bladen"/>
    <n v="0"/>
    <n v="0"/>
    <n v="0"/>
    <n v="0"/>
    <n v="30.782"/>
    <n v="67.533000000000001"/>
    <n v="255.65600000000001"/>
    <n v="565.67999999999995"/>
    <n v="0"/>
    <n v="0"/>
    <n v="538.49199999999803"/>
    <n v="1076.9839999999999"/>
    <n v="50.365000000000002"/>
    <n v="100.07"/>
    <n v="875.29499999999803"/>
    <n v="1710.1969999999999"/>
  </r>
  <r>
    <x v="5"/>
    <n v="3"/>
    <n v="23"/>
    <s v="Columbus"/>
    <n v="0"/>
    <n v="0"/>
    <n v="0"/>
    <n v="0"/>
    <n v="113.502"/>
    <n v="332.065"/>
    <n v="155.678"/>
    <n v="314.738"/>
    <n v="0"/>
    <n v="0"/>
    <n v="889.09900000000005"/>
    <n v="1778.807"/>
    <n v="84.552000000000007"/>
    <n v="169.10400000000001"/>
    <n v="1242.8309999999999"/>
    <n v="2425.61"/>
  </r>
  <r>
    <x v="5"/>
    <n v="2"/>
    <n v="25"/>
    <s v="Cumberland"/>
    <n v="52.825000000000003"/>
    <n v="214.732"/>
    <n v="15.128"/>
    <n v="60.512"/>
    <n v="61.145999999999802"/>
    <n v="203.24"/>
    <n v="118.46599999999999"/>
    <n v="388.78699999999901"/>
    <n v="0"/>
    <n v="0"/>
    <n v="953.79699999998502"/>
    <n v="2064.2079999999701"/>
    <n v="20.004000000000001"/>
    <n v="39.139000000000003"/>
    <n v="1221.3659999999848"/>
    <n v="2931.4789999999693"/>
  </r>
  <r>
    <x v="5"/>
    <n v="2"/>
    <n v="42"/>
    <s v="Harnett"/>
    <n v="8.8689999999999998"/>
    <n v="35.475999999999999"/>
    <n v="0"/>
    <n v="0"/>
    <n v="62.622"/>
    <n v="162.571"/>
    <n v="111.751"/>
    <n v="255.34700000000001"/>
    <n v="0"/>
    <n v="0"/>
    <n v="968.17599999999595"/>
    <n v="1952.14199999999"/>
    <n v="24.946999999999999"/>
    <n v="49.893999999999998"/>
    <n v="1176.3649999999959"/>
    <n v="2405.5359999999901"/>
  </r>
  <r>
    <x v="5"/>
    <n v="1"/>
    <n v="77"/>
    <s v="Robeson"/>
    <n v="57.866"/>
    <n v="232.68600000000001"/>
    <n v="0"/>
    <n v="0"/>
    <n v="75.932999999999893"/>
    <n v="183.476"/>
    <n v="219.06700000000001"/>
    <n v="459.020000000001"/>
    <n v="0"/>
    <n v="0"/>
    <n v="1371.2359999999901"/>
    <n v="2751.5769999999802"/>
    <n v="60.488"/>
    <n v="120.117"/>
    <n v="1784.5899999999899"/>
    <n v="3626.7589999999814"/>
  </r>
  <r>
    <x v="6"/>
    <n v="1"/>
    <n v="0"/>
    <s v="Alamance"/>
    <n v="16.013000000000002"/>
    <n v="128.10400000000001"/>
    <n v="0"/>
    <n v="0"/>
    <n v="17.969000000000001"/>
    <n v="58.683999999999997"/>
    <n v="123.417"/>
    <n v="282.703000000001"/>
    <n v="0"/>
    <n v="0"/>
    <n v="796.32299999999202"/>
    <n v="1619.43099999999"/>
    <n v="13.477"/>
    <n v="26.954000000000001"/>
    <n v="967.198999999992"/>
    <n v="2088.9219999999909"/>
  </r>
  <r>
    <x v="6"/>
    <n v="3"/>
    <n v="16"/>
    <s v="Caswell"/>
    <n v="0"/>
    <n v="0"/>
    <n v="0"/>
    <n v="0"/>
    <n v="31.532"/>
    <n v="75.031999999999996"/>
    <n v="90.411000000000001"/>
    <n v="180.87"/>
    <n v="0"/>
    <n v="0"/>
    <n v="461.16800000000001"/>
    <n v="922.56599999999901"/>
    <n v="40.168999999999997"/>
    <n v="80.322000000000003"/>
    <n v="623.28"/>
    <n v="1178.4679999999989"/>
  </r>
  <r>
    <x v="6"/>
    <n v="2"/>
    <n v="40"/>
    <s v="Guilford"/>
    <n v="112.001"/>
    <n v="660.58399999999995"/>
    <n v="0"/>
    <n v="0"/>
    <n v="98.836999999999605"/>
    <n v="395.78099999999898"/>
    <n v="98.8539999999999"/>
    <n v="219.09100000000001"/>
    <n v="0"/>
    <n v="0"/>
    <n v="1538.60399999998"/>
    <n v="3316.0889999999599"/>
    <n v="45.030999999999999"/>
    <n v="89.93"/>
    <n v="1893.3269999999795"/>
    <n v="4591.5449999999582"/>
  </r>
  <r>
    <x v="6"/>
    <n v="1"/>
    <n v="67"/>
    <s v="Orange"/>
    <n v="27.827000000000002"/>
    <n v="143.82"/>
    <n v="0"/>
    <n v="0"/>
    <n v="30.263999999999999"/>
    <n v="77.445999999999898"/>
    <n v="68.451999999999799"/>
    <n v="158.232"/>
    <n v="0"/>
    <n v="0"/>
    <n v="709.13599999999997"/>
    <n v="1435.924"/>
    <n v="23.358000000000001"/>
    <n v="46.701999999999998"/>
    <n v="859.03699999999969"/>
    <n v="1815.422"/>
  </r>
  <r>
    <x v="6"/>
    <n v="3"/>
    <n v="78"/>
    <s v="Rockingham"/>
    <n v="2.367"/>
    <n v="9.468"/>
    <n v="0"/>
    <n v="0"/>
    <n v="113.188"/>
    <n v="327.87900000000002"/>
    <n v="104.504"/>
    <n v="232.39400000000001"/>
    <n v="0"/>
    <n v="0"/>
    <n v="912.09399999999596"/>
    <n v="1833.96299999999"/>
    <n v="89.086000000000098"/>
    <n v="178.172"/>
    <n v="1221.2389999999959"/>
    <n v="2403.7039999999897"/>
  </r>
  <r>
    <x v="7"/>
    <n v="1"/>
    <n v="18"/>
    <s v="Chatham"/>
    <n v="0"/>
    <n v="0"/>
    <n v="0"/>
    <n v="0"/>
    <n v="97.063999999999794"/>
    <n v="351.21199999999999"/>
    <n v="66.552000000000007"/>
    <n v="133.10400000000001"/>
    <n v="0"/>
    <n v="0"/>
    <n v="889.79999999999598"/>
    <n v="1784.16499999999"/>
    <n v="60.289000000000001"/>
    <n v="120.578"/>
    <n v="1113.7049999999958"/>
    <n v="2268.4809999999898"/>
  </r>
  <r>
    <x v="7"/>
    <n v="2"/>
    <n v="46"/>
    <s v="Hoke"/>
    <n v="0"/>
    <n v="0"/>
    <n v="0"/>
    <n v="0"/>
    <n v="27.012"/>
    <n v="66.031000000000006"/>
    <n v="33.225999999999999"/>
    <n v="66.793999999999997"/>
    <n v="0"/>
    <n v="0"/>
    <n v="449.52499999999901"/>
    <n v="898.87699999999802"/>
    <n v="9.5069999999999997"/>
    <n v="19.013999999999999"/>
    <n v="519.26999999999896"/>
    <n v="1031.701999999998"/>
  </r>
  <r>
    <x v="7"/>
    <n v="2"/>
    <n v="52"/>
    <s v="Lee"/>
    <n v="0"/>
    <n v="0"/>
    <n v="0"/>
    <n v="0"/>
    <n v="60.9269999999999"/>
    <n v="218.52"/>
    <n v="30.864999999999998"/>
    <n v="75.263999999999896"/>
    <n v="0"/>
    <n v="0"/>
    <n v="401.277999999999"/>
    <n v="806.04499999999803"/>
    <n v="11.885"/>
    <n v="23.77"/>
    <n v="504.9549999999989"/>
    <n v="1099.8289999999979"/>
  </r>
  <r>
    <x v="7"/>
    <n v="1"/>
    <n v="61"/>
    <s v="Montgomery"/>
    <n v="24.489000000000001"/>
    <n v="97.956000000000003"/>
    <n v="0"/>
    <n v="0"/>
    <n v="24.672000000000001"/>
    <n v="49.86"/>
    <n v="105.09399999999999"/>
    <n v="235.09100000000001"/>
    <n v="0"/>
    <n v="0"/>
    <n v="484.06599999999901"/>
    <n v="968.20599999999797"/>
    <n v="40.311999999999998"/>
    <n v="80.623999999999995"/>
    <n v="678.63299999999902"/>
    <n v="1351.112999999998"/>
  </r>
  <r>
    <x v="7"/>
    <n v="2"/>
    <n v="62"/>
    <s v="Moore"/>
    <n v="0"/>
    <n v="0"/>
    <n v="0"/>
    <n v="0"/>
    <n v="59.023999999999901"/>
    <n v="179.26300000000001"/>
    <n v="132.63900000000001"/>
    <n v="288.27199999999999"/>
    <n v="0"/>
    <n v="0"/>
    <n v="836.43599999999606"/>
    <n v="1680.0329999999899"/>
    <n v="51.149000000000001"/>
    <n v="102.215"/>
    <n v="1079.247999999996"/>
    <n v="2147.5679999999898"/>
  </r>
  <r>
    <x v="7"/>
    <n v="1"/>
    <n v="75"/>
    <s v="Randolph"/>
    <n v="46.816999999999901"/>
    <n v="201.916"/>
    <n v="0"/>
    <n v="0"/>
    <n v="84.47"/>
    <n v="261.017"/>
    <n v="99.86"/>
    <n v="212.86199999999999"/>
    <n v="0"/>
    <n v="0"/>
    <n v="1431.53799999999"/>
    <n v="2879.8719999999898"/>
    <n v="67.771000000000001"/>
    <n v="135.542"/>
    <n v="1730.4559999999899"/>
    <n v="3555.6669999999899"/>
  </r>
  <r>
    <x v="7"/>
    <n v="2"/>
    <n v="76"/>
    <s v="Richmond"/>
    <n v="13.002000000000001"/>
    <n v="52.008000000000003"/>
    <n v="0"/>
    <n v="0"/>
    <n v="80.572999999999894"/>
    <n v="271.81700000000001"/>
    <n v="46.233999999999902"/>
    <n v="92.468000000000004"/>
    <n v="0"/>
    <n v="0"/>
    <n v="612.05699999999695"/>
    <n v="1225.71299999999"/>
    <n v="34.283999999999999"/>
    <n v="68.567999999999998"/>
    <n v="786.14999999999679"/>
    <n v="1642.0059999999899"/>
  </r>
  <r>
    <x v="7"/>
    <n v="2"/>
    <n v="82"/>
    <s v="Scotland"/>
    <n v="0"/>
    <n v="0"/>
    <n v="0"/>
    <n v="0"/>
    <n v="74.685000000000002"/>
    <n v="202.416"/>
    <n v="26.050999999999998"/>
    <n v="52.101999999999997"/>
    <n v="0"/>
    <n v="0"/>
    <n v="426.18099999999902"/>
    <n v="852.61799999999698"/>
    <n v="27.722999999999999"/>
    <n v="55.445999999999998"/>
    <n v="554.63999999999896"/>
    <n v="1107.135999999997"/>
  </r>
  <r>
    <x v="8"/>
    <n v="1"/>
    <n v="28"/>
    <s v="Davidson"/>
    <n v="41.012"/>
    <n v="222.38399999999999"/>
    <n v="0"/>
    <n v="0"/>
    <n v="37.621000000000002"/>
    <n v="119.514"/>
    <n v="128.209"/>
    <n v="279.392"/>
    <n v="0"/>
    <n v="0"/>
    <n v="1285.1109999999901"/>
    <n v="2591.4579999999801"/>
    <n v="42.962000000000003"/>
    <n v="85.924000000000007"/>
    <n v="1534.9149999999902"/>
    <n v="3212.74799999998"/>
  </r>
  <r>
    <x v="8"/>
    <n v="2"/>
    <n v="29"/>
    <s v="Davie"/>
    <n v="19.234999999999999"/>
    <n v="80.551999999999893"/>
    <n v="0"/>
    <n v="0"/>
    <n v="54.18"/>
    <n v="110.89700000000001"/>
    <n v="32.143999999999998"/>
    <n v="65.518000000000001"/>
    <n v="0"/>
    <n v="0"/>
    <n v="398.33699999999902"/>
    <n v="796.67399999999895"/>
    <n v="17.369"/>
    <n v="34.725000000000001"/>
    <n v="521.26499999999908"/>
    <n v="1053.6409999999987"/>
  </r>
  <r>
    <x v="8"/>
    <n v="2"/>
    <n v="33"/>
    <s v="Forsyth"/>
    <n v="37.136000000000003"/>
    <n v="175.28200000000001"/>
    <n v="0"/>
    <n v="0"/>
    <n v="81.904999999999902"/>
    <n v="283.45499999999998"/>
    <n v="86.624999999999901"/>
    <n v="274.00700000000001"/>
    <n v="0"/>
    <n v="0"/>
    <n v="772.23199999999201"/>
    <n v="1642.4159999999899"/>
    <n v="15.132"/>
    <n v="30.207999999999998"/>
    <n v="993.02999999999179"/>
    <n v="2375.1599999999899"/>
  </r>
  <r>
    <x v="8"/>
    <n v="1"/>
    <n v="79"/>
    <s v="Rowan"/>
    <n v="19.379000000000001"/>
    <n v="155.03200000000001"/>
    <n v="0"/>
    <n v="0"/>
    <n v="60.6679999999998"/>
    <n v="197.866999999999"/>
    <n v="56.500999999999998"/>
    <n v="116.157"/>
    <n v="0"/>
    <n v="0"/>
    <n v="1008.09299999999"/>
    <n v="2031.2059999999899"/>
    <n v="37.023000000000003"/>
    <n v="74.046000000000006"/>
    <n v="1181.6639999999898"/>
    <n v="2500.2619999999888"/>
  </r>
  <r>
    <x v="8"/>
    <n v="2"/>
    <n v="84"/>
    <s v="Stokes"/>
    <n v="0"/>
    <n v="0"/>
    <n v="0"/>
    <n v="0"/>
    <n v="17.466000000000001"/>
    <n v="48.095999999999997"/>
    <n v="126.05800000000001"/>
    <n v="252.11600000000001"/>
    <n v="0"/>
    <n v="0"/>
    <n v="702.66600000000005"/>
    <n v="1406.454"/>
    <n v="57.423999999999999"/>
    <n v="114.848"/>
    <n v="903.61400000000003"/>
    <n v="1706.6659999999999"/>
  </r>
  <r>
    <x v="9"/>
    <n v="3"/>
    <n v="3"/>
    <s v="Anson"/>
    <n v="0"/>
    <n v="0"/>
    <n v="0"/>
    <n v="0"/>
    <n v="53.069000000000003"/>
    <n v="157.40600000000001"/>
    <n v="72.745999999999995"/>
    <n v="145.49199999999999"/>
    <n v="0"/>
    <n v="0"/>
    <n v="649.90799999999899"/>
    <n v="1299.83"/>
    <n v="32.575000000000003"/>
    <n v="65.150000000000006"/>
    <n v="808.29799999999909"/>
    <n v="1602.7280000000001"/>
  </r>
  <r>
    <x v="9"/>
    <n v="1"/>
    <n v="12"/>
    <s v="Cabarrus"/>
    <n v="14.106999999999999"/>
    <n v="121.39400000000001"/>
    <n v="0"/>
    <n v="0"/>
    <n v="32.71"/>
    <n v="97.9050000000002"/>
    <n v="81.438999999999993"/>
    <n v="220.417"/>
    <n v="0"/>
    <n v="0"/>
    <n v="674.943999999992"/>
    <n v="1404.6799999999901"/>
    <n v="13.638"/>
    <n v="27.276"/>
    <n v="816.83799999999201"/>
    <n v="1844.3959999999902"/>
  </r>
  <r>
    <x v="9"/>
    <n v="2"/>
    <n v="59"/>
    <s v="Mecklenburg"/>
    <n v="121.506"/>
    <n v="824.30200000000104"/>
    <n v="0"/>
    <n v="0"/>
    <n v="52.519999999999897"/>
    <n v="229.614"/>
    <n v="149.322"/>
    <n v="542.39599999999905"/>
    <n v="0"/>
    <n v="0"/>
    <n v="644.99699999998995"/>
    <n v="1472.9589999999801"/>
    <n v="11.166"/>
    <n v="22.332000000000001"/>
    <n v="979.51099999998985"/>
    <n v="3069.2709999999802"/>
  </r>
  <r>
    <x v="9"/>
    <n v="1"/>
    <n v="83"/>
    <s v="Stanly"/>
    <n v="0"/>
    <n v="0"/>
    <n v="0"/>
    <n v="0"/>
    <n v="28.512"/>
    <n v="82.49"/>
    <n v="97.564000000000206"/>
    <n v="234.36600000000001"/>
    <n v="0"/>
    <n v="0"/>
    <n v="695.91899999999703"/>
    <n v="1394.586"/>
    <n v="23.085000000000001"/>
    <n v="46.17"/>
    <n v="845.07999999999731"/>
    <n v="1711.442"/>
  </r>
  <r>
    <x v="9"/>
    <n v="3"/>
    <n v="89"/>
    <s v="Union"/>
    <n v="0"/>
    <n v="0"/>
    <n v="0"/>
    <n v="0"/>
    <n v="70.787999999999997"/>
    <n v="270.35199999999998"/>
    <n v="121.59"/>
    <n v="252.709"/>
    <n v="0"/>
    <n v="0"/>
    <n v="1395.6979999999901"/>
    <n v="2805.9609999999798"/>
    <n v="20.186"/>
    <n v="40.372"/>
    <n v="1608.2619999999899"/>
    <n v="3329.0219999999799"/>
  </r>
  <r>
    <x v="10"/>
    <n v="1"/>
    <n v="2"/>
    <s v="Alleghany"/>
    <n v="0"/>
    <n v="0"/>
    <n v="0"/>
    <n v="0"/>
    <n v="31.948"/>
    <n v="63.895999999999901"/>
    <n v="52.634"/>
    <n v="105.364"/>
    <n v="0"/>
    <n v="0"/>
    <n v="302.67200000000003"/>
    <n v="605.29300000000001"/>
    <n v="60.576999999999998"/>
    <n v="121.154"/>
    <n v="447.83100000000002"/>
    <n v="774.55299999999988"/>
  </r>
  <r>
    <x v="10"/>
    <n v="3"/>
    <n v="4"/>
    <s v="Ashe"/>
    <n v="0"/>
    <n v="0"/>
    <n v="0"/>
    <n v="0"/>
    <n v="31.280999999999999"/>
    <n v="95.180999999999997"/>
    <n v="87.427999999999997"/>
    <n v="174.85599999999999"/>
    <n v="0"/>
    <n v="0"/>
    <n v="485.62099999999901"/>
    <n v="972.27999999999702"/>
    <n v="187.90100000000001"/>
    <n v="375.55799999999999"/>
    <n v="792.23099999999909"/>
    <n v="1242.3169999999971"/>
  </r>
  <r>
    <x v="10"/>
    <n v="2"/>
    <n v="5"/>
    <s v="Avery"/>
    <n v="0"/>
    <n v="0"/>
    <n v="0"/>
    <n v="0"/>
    <n v="44.697000000000003"/>
    <n v="91.537000000000006"/>
    <n v="42.162999999999997"/>
    <n v="88.778000000000105"/>
    <n v="0"/>
    <n v="0"/>
    <n v="197.88200000000001"/>
    <n v="395.76400000000001"/>
    <n v="50.448"/>
    <n v="100.896"/>
    <n v="335.19"/>
    <n v="576.07900000000018"/>
  </r>
  <r>
    <x v="10"/>
    <n v="2"/>
    <n v="13"/>
    <s v="Caldwell"/>
    <n v="0"/>
    <n v="0"/>
    <n v="0"/>
    <n v="0"/>
    <n v="66.158999999999907"/>
    <n v="213.405"/>
    <n v="44.488999999999997"/>
    <n v="91.006"/>
    <n v="7.8179999999999996"/>
    <n v="15.635999999999999"/>
    <n v="491.67899999999901"/>
    <n v="1003.428"/>
    <n v="76.471999999999994"/>
    <n v="152.94399999999999"/>
    <n v="686.61699999999894"/>
    <n v="1307.8389999999999"/>
  </r>
  <r>
    <x v="10"/>
    <n v="1"/>
    <n v="85"/>
    <s v="Surry"/>
    <n v="35.808"/>
    <n v="143.232"/>
    <n v="0"/>
    <n v="0"/>
    <n v="58.500999999999998"/>
    <n v="174.68"/>
    <n v="81.489999999999895"/>
    <n v="177.822"/>
    <n v="0"/>
    <n v="0"/>
    <n v="900.10999999999501"/>
    <n v="1802.6579999999899"/>
    <n v="44.972999999999999"/>
    <n v="89.426000000000002"/>
    <n v="1120.8819999999948"/>
    <n v="2298.3919999999898"/>
  </r>
  <r>
    <x v="10"/>
    <n v="2"/>
    <n v="94"/>
    <s v="Watauga"/>
    <n v="0"/>
    <n v="0"/>
    <n v="0"/>
    <n v="0"/>
    <n v="56.728000000000002"/>
    <n v="165.29300000000001"/>
    <n v="34.362000000000002"/>
    <n v="75.614000000000004"/>
    <n v="0"/>
    <n v="0"/>
    <n v="364.58899999999898"/>
    <n v="730.93799999999806"/>
    <n v="112.895"/>
    <n v="225.54499999999999"/>
    <n v="568.57399999999893"/>
    <n v="971.84499999999809"/>
  </r>
  <r>
    <x v="10"/>
    <n v="3"/>
    <n v="96"/>
    <s v="Wilkes"/>
    <n v="0"/>
    <n v="0"/>
    <n v="0"/>
    <n v="0"/>
    <n v="49.145000000000003"/>
    <n v="174.577"/>
    <n v="101.249"/>
    <n v="225.80499999999901"/>
    <n v="0"/>
    <n v="0"/>
    <n v="993.68099999999504"/>
    <n v="1988.25899999999"/>
    <n v="172.05799999999999"/>
    <n v="344.11599999999999"/>
    <n v="1316.132999999995"/>
    <n v="2388.6409999999892"/>
  </r>
  <r>
    <x v="10"/>
    <n v="1"/>
    <n v="98"/>
    <s v="Yadkin"/>
    <n v="13.755000000000001"/>
    <n v="55.02"/>
    <n v="0"/>
    <n v="0"/>
    <n v="53.441000000000003"/>
    <n v="150.953"/>
    <n v="23.513999999999999"/>
    <n v="49.847999999999999"/>
    <n v="0"/>
    <n v="0"/>
    <n v="596.03799999999899"/>
    <n v="1192.4960000000001"/>
    <n v="30.908999999999999"/>
    <n v="61.817999999999998"/>
    <n v="717.65699999999902"/>
    <n v="1448.317"/>
  </r>
  <r>
    <x v="11"/>
    <n v="2"/>
    <n v="1"/>
    <s v="Alexander"/>
    <n v="0"/>
    <n v="0"/>
    <n v="0"/>
    <n v="0"/>
    <n v="18.878"/>
    <n v="37.756"/>
    <n v="37.308999999999997"/>
    <n v="76.435000000000002"/>
    <n v="0"/>
    <n v="0"/>
    <n v="488.71399999999898"/>
    <n v="977.85999999999694"/>
    <n v="41.683999999999997"/>
    <n v="83.367999999999995"/>
    <n v="586.5849999999989"/>
    <n v="1092.050999999997"/>
  </r>
  <r>
    <x v="11"/>
    <n v="3"/>
    <n v="17"/>
    <s v="Catawba"/>
    <n v="19.734000000000002"/>
    <n v="78.936000000000007"/>
    <n v="0"/>
    <n v="0"/>
    <n v="47.292999999999999"/>
    <n v="157.91800000000001"/>
    <n v="89.450999999999695"/>
    <n v="212.70099999999999"/>
    <n v="0"/>
    <n v="0"/>
    <n v="895.68599999999003"/>
    <n v="1839.3389999999799"/>
    <n v="11.763999999999999"/>
    <n v="23.527999999999999"/>
    <n v="1063.9279999999897"/>
    <n v="2288.8939999999798"/>
  </r>
  <r>
    <x v="11"/>
    <n v="1"/>
    <n v="22"/>
    <s v="Cleveland"/>
    <n v="8.2080000000000002"/>
    <n v="32.832000000000001"/>
    <n v="0"/>
    <n v="0"/>
    <n v="41.539000000000001"/>
    <n v="146.77600000000001"/>
    <n v="137.71600000000001"/>
    <n v="298.93900000000002"/>
    <n v="0"/>
    <n v="0"/>
    <n v="984.57599999999104"/>
    <n v="1982.7529999999799"/>
    <n v="35.994999999999997"/>
    <n v="71.989999999999995"/>
    <n v="1208.033999999991"/>
    <n v="2461.2999999999802"/>
  </r>
  <r>
    <x v="11"/>
    <n v="1"/>
    <n v="35"/>
    <s v="Gaston"/>
    <n v="19.425000000000001"/>
    <n v="116.44199999999999"/>
    <n v="0"/>
    <n v="0"/>
    <n v="45.534999999999997"/>
    <n v="179.89400000000001"/>
    <n v="124.428"/>
    <n v="318.14499999999998"/>
    <n v="0"/>
    <n v="0"/>
    <n v="779.06499999999198"/>
    <n v="1601.45999999999"/>
    <n v="8.4990000000000006"/>
    <n v="16.998000000000001"/>
    <n v="976.95199999999204"/>
    <n v="2215.9409999999898"/>
  </r>
  <r>
    <x v="11"/>
    <n v="2"/>
    <n v="48"/>
    <s v="Iredell"/>
    <n v="61.3569999999999"/>
    <n v="257.84199999999998"/>
    <n v="0"/>
    <n v="0"/>
    <n v="83.914999999999793"/>
    <n v="194.09"/>
    <n v="84.917000000000002"/>
    <n v="179.607"/>
    <n v="0"/>
    <n v="0"/>
    <n v="1242.7439999999899"/>
    <n v="2508.13199999997"/>
    <n v="84.744"/>
    <n v="169.488"/>
    <n v="1557.6769999999894"/>
    <n v="3139.6709999999703"/>
  </r>
  <r>
    <x v="11"/>
    <n v="3"/>
    <n v="54"/>
    <s v="Lincoln"/>
    <n v="0"/>
    <n v="0"/>
    <n v="0"/>
    <n v="0"/>
    <n v="23.353999999999999"/>
    <n v="68.778999999999996"/>
    <n v="103.182"/>
    <n v="241.83499999999901"/>
    <n v="0"/>
    <n v="0"/>
    <n v="692.46999999999605"/>
    <n v="1386.10399999999"/>
    <n v="6.1820000000000004"/>
    <n v="12.364000000000001"/>
    <n v="825.18799999999601"/>
    <n v="1696.7179999999889"/>
  </r>
  <r>
    <x v="12"/>
    <n v="2"/>
    <n v="10"/>
    <s v="Buncombe"/>
    <n v="50.405999999999899"/>
    <n v="217.2"/>
    <n v="0"/>
    <n v="0"/>
    <n v="92.887"/>
    <n v="317.97799999999899"/>
    <n v="97.777000000000299"/>
    <n v="234.13300000000001"/>
    <n v="4.4340000000000002"/>
    <n v="8.8680000000000003"/>
    <n v="936.77999999997996"/>
    <n v="1883.21099999996"/>
    <n v="68.488"/>
    <n v="136.697"/>
    <n v="1250.7719999999802"/>
    <n v="2652.521999999959"/>
  </r>
  <r>
    <x v="12"/>
    <n v="1"/>
    <n v="11"/>
    <s v="Burke"/>
    <n v="26.63"/>
    <n v="106.52"/>
    <n v="0"/>
    <n v="0"/>
    <n v="58.951999999999998"/>
    <n v="136.529"/>
    <n v="69.384"/>
    <n v="148.87899999999999"/>
    <n v="0"/>
    <n v="0"/>
    <n v="669.20799999999599"/>
    <n v="1343.1609999999901"/>
    <n v="30.52"/>
    <n v="61.04"/>
    <n v="854.69399999999598"/>
    <n v="1735.0889999999899"/>
  </r>
  <r>
    <x v="12"/>
    <n v="2"/>
    <n v="56"/>
    <s v="Madison"/>
    <n v="12.606"/>
    <n v="66.41"/>
    <n v="0"/>
    <n v="0"/>
    <n v="46.468000000000004"/>
    <n v="116.541"/>
    <n v="69.707999999999998"/>
    <n v="141.27799999999999"/>
    <n v="0"/>
    <n v="0"/>
    <n v="430.38799999999901"/>
    <n v="862.12599999999804"/>
    <n v="90.700999999999993"/>
    <n v="181.40199999999999"/>
    <n v="649.87099999999907"/>
    <n v="1186.354999999998"/>
  </r>
  <r>
    <x v="12"/>
    <n v="1"/>
    <n v="58"/>
    <s v="McDowell"/>
    <n v="26.151"/>
    <n v="114.874"/>
    <n v="0"/>
    <n v="0"/>
    <n v="66.126000000000005"/>
    <n v="168.785"/>
    <n v="46.975999999999999"/>
    <n v="94.072000000000102"/>
    <n v="0"/>
    <n v="0"/>
    <n v="416.07299999999998"/>
    <n v="838.81199999999899"/>
    <n v="29.581"/>
    <n v="59.161999999999999"/>
    <n v="584.90700000000004"/>
    <n v="1216.5429999999992"/>
  </r>
  <r>
    <x v="12"/>
    <n v="1"/>
    <n v="60"/>
    <s v="Mitchell"/>
    <n v="0"/>
    <n v="0"/>
    <n v="0"/>
    <n v="0"/>
    <n v="8.2759999999999998"/>
    <n v="28.702000000000002"/>
    <n v="70.991"/>
    <n v="145.458"/>
    <n v="0"/>
    <n v="0"/>
    <n v="203.59700000000001"/>
    <n v="407.19400000000002"/>
    <n v="35.701999999999998"/>
    <n v="71.085999999999999"/>
    <n v="318.56600000000003"/>
    <n v="581.35400000000004"/>
  </r>
  <r>
    <x v="12"/>
    <n v="1"/>
    <n v="80"/>
    <s v="Rutherford"/>
    <n v="0"/>
    <n v="0"/>
    <n v="0"/>
    <n v="0"/>
    <n v="117.917"/>
    <n v="304.36399999999998"/>
    <n v="22.806999999999999"/>
    <n v="45.609000000000002"/>
    <n v="0"/>
    <n v="0"/>
    <n v="870.86099999999794"/>
    <n v="1747.077"/>
    <n v="50.953000000000003"/>
    <n v="101.90600000000001"/>
    <n v="1062.537999999998"/>
    <n v="2097.0500000000002"/>
  </r>
  <r>
    <x v="12"/>
    <n v="2"/>
    <n v="99"/>
    <s v="Yancey"/>
    <n v="0"/>
    <n v="0"/>
    <n v="0"/>
    <n v="0"/>
    <n v="41.268999999999998"/>
    <n v="120.86799999999999"/>
    <n v="47.420999999999999"/>
    <n v="94.841999999999999"/>
    <n v="0"/>
    <n v="0"/>
    <n v="271.60700000000003"/>
    <n v="543.21399999999903"/>
    <n v="33.015999999999998"/>
    <n v="66.031999999999996"/>
    <n v="393.31300000000005"/>
    <n v="758.92399999999907"/>
  </r>
  <r>
    <x v="13"/>
    <n v="3"/>
    <n v="19"/>
    <s v="Cherokee"/>
    <n v="0"/>
    <n v="0"/>
    <n v="0"/>
    <n v="0"/>
    <n v="59.815999999999903"/>
    <n v="196.637"/>
    <n v="27.177"/>
    <n v="64.078000000000003"/>
    <n v="0"/>
    <n v="0"/>
    <n v="443.40699999999799"/>
    <n v="887.90199999999697"/>
    <n v="52.545000000000002"/>
    <n v="105.041"/>
    <n v="582.94499999999789"/>
    <n v="1148.616999999997"/>
  </r>
  <r>
    <x v="13"/>
    <n v="3"/>
    <n v="21"/>
    <s v="Clay"/>
    <n v="0"/>
    <n v="0"/>
    <n v="0"/>
    <n v="0"/>
    <n v="28.849"/>
    <n v="64.525999999999897"/>
    <n v="8.0150000000000006"/>
    <n v="16.03"/>
    <n v="0"/>
    <n v="0"/>
    <n v="190.97"/>
    <n v="381.93999999999897"/>
    <n v="20.417999999999999"/>
    <n v="40.835999999999999"/>
    <n v="248.25200000000001"/>
    <n v="462.49599999999884"/>
  </r>
  <r>
    <x v="13"/>
    <n v="3"/>
    <n v="37"/>
    <s v="Graham"/>
    <n v="0"/>
    <n v="0"/>
    <n v="0"/>
    <n v="0"/>
    <n v="27.24"/>
    <n v="54.48"/>
    <n v="61.171999999999898"/>
    <n v="132.93"/>
    <n v="0"/>
    <n v="0"/>
    <n v="163.04"/>
    <n v="326.08"/>
    <n v="21.2"/>
    <n v="42.4"/>
    <n v="272.65199999999987"/>
    <n v="513.49"/>
  </r>
  <r>
    <x v="13"/>
    <n v="2"/>
    <n v="43"/>
    <s v="Haywood"/>
    <n v="36.712000000000003"/>
    <n v="146.84800000000001"/>
    <n v="0"/>
    <n v="0"/>
    <n v="70.718999999999994"/>
    <n v="216.57400000000001"/>
    <n v="46.9819999999999"/>
    <n v="98.287999999999997"/>
    <n v="0"/>
    <n v="0"/>
    <n v="372.64099999999797"/>
    <n v="746.52899999999499"/>
    <n v="64.963999999999999"/>
    <n v="129.928"/>
    <n v="592.01799999999776"/>
    <n v="1208.238999999995"/>
  </r>
  <r>
    <x v="13"/>
    <n v="1"/>
    <n v="44"/>
    <s v="Henderson"/>
    <n v="16.867000000000001"/>
    <n v="67.468000000000004"/>
    <n v="0"/>
    <n v="0"/>
    <n v="62.716999999999899"/>
    <n v="181.667"/>
    <n v="32.042000000000002"/>
    <n v="84.790999999999997"/>
    <n v="0"/>
    <n v="0"/>
    <n v="676.82499999999004"/>
    <n v="1359.8489999999799"/>
    <n v="87.483000000000104"/>
    <n v="174.96600000000001"/>
    <n v="875.93399999998996"/>
    <n v="1693.7749999999799"/>
  </r>
  <r>
    <x v="13"/>
    <n v="2"/>
    <n v="49"/>
    <s v="Jackson"/>
    <n v="0"/>
    <n v="0"/>
    <n v="0"/>
    <n v="0"/>
    <n v="65.8479999999999"/>
    <n v="208.86600000000001"/>
    <n v="58.123999999999903"/>
    <n v="129.773"/>
    <n v="0"/>
    <n v="0"/>
    <n v="357.534999999999"/>
    <n v="715.18099999999799"/>
    <n v="98.630000000000095"/>
    <n v="197.26"/>
    <n v="580.13699999999892"/>
    <n v="1053.8199999999979"/>
  </r>
  <r>
    <x v="13"/>
    <n v="3"/>
    <n v="55"/>
    <s v="Macon"/>
    <n v="0"/>
    <n v="0"/>
    <n v="0"/>
    <n v="0"/>
    <n v="65.207999999999998"/>
    <n v="189.13399999999999"/>
    <n v="33.533999999999999"/>
    <n v="68.912999999999997"/>
    <n v="0"/>
    <n v="0"/>
    <n v="464.31499999999897"/>
    <n v="928.61399999999696"/>
    <n v="110.79900000000001"/>
    <n v="221.59800000000001"/>
    <n v="673.85599999999897"/>
    <n v="1186.6609999999969"/>
  </r>
  <r>
    <x v="13"/>
    <n v="1"/>
    <n v="74"/>
    <s v="Polk"/>
    <n v="13.121"/>
    <n v="52.484000000000002"/>
    <n v="0"/>
    <n v="0"/>
    <n v="22.811"/>
    <n v="70.975999999999999"/>
    <n v="34.606000000000002"/>
    <n v="69.212000000000003"/>
    <n v="0"/>
    <n v="0"/>
    <n v="330.44799999999998"/>
    <n v="660.897999999999"/>
    <n v="27.731000000000002"/>
    <n v="55.462000000000003"/>
    <n v="428.71699999999998"/>
    <n v="853.56999999999903"/>
  </r>
  <r>
    <x v="13"/>
    <n v="2"/>
    <n v="86"/>
    <s v="Swain"/>
    <n v="0"/>
    <n v="0"/>
    <n v="0"/>
    <n v="0"/>
    <n v="61.956999999999901"/>
    <n v="156.36600000000001"/>
    <n v="18.396000000000001"/>
    <n v="42.454000000000001"/>
    <n v="0"/>
    <n v="0"/>
    <n v="154.935"/>
    <n v="310.47000000000003"/>
    <n v="36.341999999999999"/>
    <n v="72.683999999999997"/>
    <n v="271.62999999999988"/>
    <n v="509.29000000000008"/>
  </r>
  <r>
    <x v="13"/>
    <n v="1"/>
    <n v="87"/>
    <s v="Transylvania"/>
    <n v="0"/>
    <n v="0"/>
    <n v="0"/>
    <n v="0"/>
    <n v="66.161000000000001"/>
    <n v="147.107"/>
    <n v="37.128999999999998"/>
    <n v="84.284000000000006"/>
    <n v="0"/>
    <n v="0"/>
    <n v="264.49200000000002"/>
    <n v="528.98399999999901"/>
    <n v="38.677"/>
    <n v="77.353999999999999"/>
    <n v="406.45900000000006"/>
    <n v="760.374999999999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5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4" indent="0" outline="1" outlineData="1" multipleFieldFilters="0" rowHeaderCaption="Division">
  <location ref="A3:Q18" firstHeaderRow="0" firstDataRow="1" firstDataCol="1"/>
  <pivotFields count="20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 defaultSubtotal="0"/>
    <pivotField dataField="1" numFmtId="164" showAll="0" defaultSubtota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Div Normal Interstate Paved Route Miles" fld="4" baseField="0" baseItem="10" numFmtId="4"/>
    <dataField name="Div Normal Interstate Paved Lane Miles" fld="5" baseField="0" baseItem="10" numFmtId="4"/>
    <dataField name="Div Business, Etc. Interstate Paved Route Miles" fld="6" baseField="0" baseItem="10" numFmtId="4"/>
    <dataField name="Div Business, Etc. Interstate Paved Lane Miles" fld="7" baseField="0" baseItem="10" numFmtId="4"/>
    <dataField name="Div US Paved Route Miles" fld="8" baseField="0" baseItem="10" numFmtId="4"/>
    <dataField name="Div US Paved Lane Miles" fld="9" baseField="0" baseItem="10" numFmtId="4"/>
    <dataField name="Div NC Paved Route Miles" fld="10" baseField="0" baseItem="10" numFmtId="4"/>
    <dataField name="Div NC Paved Lane Miles" fld="11" baseField="0" baseItem="10" numFmtId="4"/>
    <dataField name="Div NC Unpaved Route Miles" fld="12" baseField="0" baseItem="10" numFmtId="4"/>
    <dataField name="Div NC Unpaved Lane Miles" fld="13" baseField="0" baseItem="10" numFmtId="4"/>
    <dataField name="Div SR Paved Route Miles" fld="14" baseField="0" baseItem="10" numFmtId="4"/>
    <dataField name="Div SR Paved Lane Miles" fld="15" baseField="0" baseItem="10" numFmtId="4"/>
    <dataField name="Div SR Unpaved Route Miles" fld="16" baseField="0" baseItem="10" numFmtId="4"/>
    <dataField name="Div SR Unpaved Lane Miles" fld="17" baseField="0" baseItem="10" numFmtId="4"/>
    <dataField name="Div Total Miles" fld="18" baseField="0" baseItem="1" numFmtId="4"/>
    <dataField name="Div Total Paved Lane Miles" fld="19" baseField="0" baseItem="2" numFmtId="4"/>
  </dataFields>
  <formats count="36">
    <format dxfId="12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6">
      <pivotArea outline="0" collapsedLevelsAreSubtotals="1" fieldPosition="0"/>
    </format>
    <format dxfId="12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4">
      <pivotArea outline="0" collapsedLevelsAreSubtotals="1" fieldPosition="0"/>
    </format>
    <format dxfId="12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2">
      <pivotArea field="0" type="button" dataOnly="0" labelOnly="1" outline="0" axis="axisRow" fieldPosition="0"/>
    </format>
    <format dxfId="121">
      <pivotArea dataOnly="0" labelOnly="1" fieldPosition="0">
        <references count="1">
          <reference field="0" count="0"/>
        </references>
      </pivotArea>
    </format>
    <format dxfId="120">
      <pivotArea dataOnly="0" labelOnly="1" grandRow="1" outline="0" fieldPosition="0"/>
    </format>
    <format dxfId="119">
      <pivotArea field="0" type="button" dataOnly="0" labelOnly="1" outline="0" axis="axisRow" fieldPosition="0"/>
    </format>
    <format dxfId="118">
      <pivotArea dataOnly="0" labelOnly="1" fieldPosition="0">
        <references count="1">
          <reference field="0" count="0"/>
        </references>
      </pivotArea>
    </format>
    <format dxfId="117">
      <pivotArea outline="0" fieldPosition="0">
        <references count="1">
          <reference field="4294967294" count="1">
            <x v="0"/>
          </reference>
        </references>
      </pivotArea>
    </format>
    <format dxfId="116">
      <pivotArea outline="0" fieldPosition="0">
        <references count="1">
          <reference field="4294967294" count="1">
            <x v="1"/>
          </reference>
        </references>
      </pivotArea>
    </format>
    <format dxfId="115">
      <pivotArea outline="0" fieldPosition="0">
        <references count="1">
          <reference field="4294967294" count="1">
            <x v="2"/>
          </reference>
        </references>
      </pivotArea>
    </format>
    <format dxfId="114">
      <pivotArea outline="0" fieldPosition="0">
        <references count="1">
          <reference field="4294967294" count="1">
            <x v="3"/>
          </reference>
        </references>
      </pivotArea>
    </format>
    <format dxfId="113">
      <pivotArea outline="0" fieldPosition="0">
        <references count="1">
          <reference field="4294967294" count="1">
            <x v="4"/>
          </reference>
        </references>
      </pivotArea>
    </format>
    <format dxfId="112">
      <pivotArea outline="0" fieldPosition="0">
        <references count="1">
          <reference field="4294967294" count="1">
            <x v="5"/>
          </reference>
        </references>
      </pivotArea>
    </format>
    <format dxfId="111">
      <pivotArea outline="0" fieldPosition="0">
        <references count="1">
          <reference field="4294967294" count="1">
            <x v="6"/>
          </reference>
        </references>
      </pivotArea>
    </format>
    <format dxfId="110">
      <pivotArea outline="0" fieldPosition="0">
        <references count="1">
          <reference field="4294967294" count="1">
            <x v="7"/>
          </reference>
        </references>
      </pivotArea>
    </format>
    <format dxfId="109">
      <pivotArea outline="0" fieldPosition="0">
        <references count="1">
          <reference field="4294967294" count="1">
            <x v="9"/>
          </reference>
        </references>
      </pivotArea>
    </format>
    <format dxfId="108">
      <pivotArea outline="0" fieldPosition="0">
        <references count="1">
          <reference field="4294967294" count="1">
            <x v="8"/>
          </reference>
        </references>
      </pivotArea>
    </format>
    <format dxfId="107">
      <pivotArea outline="0" fieldPosition="0">
        <references count="1">
          <reference field="4294967294" count="1">
            <x v="10"/>
          </reference>
        </references>
      </pivotArea>
    </format>
    <format dxfId="106">
      <pivotArea outline="0" fieldPosition="0">
        <references count="1">
          <reference field="4294967294" count="1">
            <x v="11"/>
          </reference>
        </references>
      </pivotArea>
    </format>
    <format dxfId="105">
      <pivotArea outline="0" fieldPosition="0">
        <references count="1">
          <reference field="4294967294" count="1">
            <x v="12"/>
          </reference>
        </references>
      </pivotArea>
    </format>
    <format dxfId="104">
      <pivotArea outline="0" fieldPosition="0">
        <references count="1">
          <reference field="4294967294" count="1">
            <x v="13"/>
          </reference>
        </references>
      </pivotArea>
    </format>
    <format dxfId="103">
      <pivotArea type="all" dataOnly="0" outline="0" fieldPosition="0"/>
    </format>
    <format dxfId="102">
      <pivotArea type="all" dataOnly="0" outline="0" fieldPosition="0"/>
    </format>
    <format dxfId="101">
      <pivotArea outline="0" collapsedLevelsAreSubtotals="1" fieldPosition="0">
        <references count="1">
          <reference field="4294967294" count="1" selected="0">
            <x v="14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99">
      <pivotArea outline="0" collapsedLevelsAreSubtotals="1" fieldPosition="0">
        <references count="1">
          <reference field="4294967294" count="1" selected="0">
            <x v="14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97">
      <pivotArea outline="0" collapsedLevelsAreSubtotals="1" fieldPosition="0">
        <references count="1">
          <reference field="4294967294" count="1" selected="0">
            <x v="14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95">
      <pivotArea outline="0" fieldPosition="0">
        <references count="1">
          <reference field="4294967294" count="1">
            <x v="14"/>
          </reference>
        </references>
      </pivotArea>
    </format>
    <format dxfId="94">
      <pivotArea outline="0" collapsedLevelsAreSubtotals="1" fieldPosition="0">
        <references count="1">
          <reference field="4294967294" count="1" selected="0">
            <x v="15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92">
      <pivotArea outline="0" fieldPosition="0">
        <references count="1">
          <reference field="4294967294" count="1">
            <x v="15"/>
          </reference>
        </references>
      </pivotArea>
    </format>
  </formats>
  <pivotTableStyleInfo name="PivotStyleDark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T102" totalsRowCount="1" headerRowDxfId="150" dataDxfId="149" totalsRowDxfId="148" dataCellStyle="Normal_Sheet2">
  <autoFilter ref="A1:T101" xr:uid="{00000000-0009-0000-0100-000002000000}"/>
  <sortState xmlns:xlrd2="http://schemas.microsoft.com/office/spreadsheetml/2017/richdata2" ref="A2:R101">
    <sortCondition ref="A2:A101"/>
    <sortCondition ref="D2:D101"/>
  </sortState>
  <tableColumns count="20">
    <tableColumn id="1" xr3:uid="{00000000-0010-0000-0000-000001000000}" name="Division" dataDxfId="147" totalsRowDxfId="55"/>
    <tableColumn id="2" xr3:uid="{00000000-0010-0000-0000-000002000000}" name="District" dataDxfId="146" totalsRowDxfId="54"/>
    <tableColumn id="3" xr3:uid="{00000000-0010-0000-0000-000003000000}" name="County Number" dataDxfId="145" totalsRowDxfId="53"/>
    <tableColumn id="4" xr3:uid="{00000000-0010-0000-0000-000004000000}" name="County Name" dataDxfId="144" totalsRowDxfId="52"/>
    <tableColumn id="5" xr3:uid="{00000000-0010-0000-0000-000005000000}" name="Normal Interstate Paved Route Miles" totalsRowFunction="sum" dataDxfId="143" totalsRowDxfId="51"/>
    <tableColumn id="6" xr3:uid="{00000000-0010-0000-0000-000006000000}" name="Normal Interstate Paved Lane Miles" totalsRowFunction="sum" dataDxfId="142" totalsRowDxfId="50" dataCellStyle="Normal_Raw Data"/>
    <tableColumn id="7" xr3:uid="{00000000-0010-0000-0000-000007000000}" name="Business, Etc. Interstate Paved Route Miles" totalsRowFunction="sum" dataDxfId="141" totalsRowDxfId="49"/>
    <tableColumn id="8" xr3:uid="{00000000-0010-0000-0000-000008000000}" name="Business, Etc. Interstate Paved Lane Miles" totalsRowFunction="sum" dataDxfId="140" totalsRowDxfId="48"/>
    <tableColumn id="9" xr3:uid="{00000000-0010-0000-0000-000009000000}" name="US Paved Route Miles" totalsRowFunction="sum" dataDxfId="139" totalsRowDxfId="47" dataCellStyle="Normal_Sheet2"/>
    <tableColumn id="10" xr3:uid="{00000000-0010-0000-0000-00000A000000}" name="US Paved Lane Miles" totalsRowFunction="sum" dataDxfId="138" totalsRowDxfId="46" dataCellStyle="Normal_Sheet2"/>
    <tableColumn id="11" xr3:uid="{00000000-0010-0000-0000-00000B000000}" name="NC Paved Route Miles" totalsRowFunction="sum" dataDxfId="137" totalsRowDxfId="45" dataCellStyle="Normal_Sheet2"/>
    <tableColumn id="12" xr3:uid="{00000000-0010-0000-0000-00000C000000}" name="NC Paved Lane Miles" totalsRowFunction="sum" dataDxfId="136" totalsRowDxfId="44" dataCellStyle="Normal_Sheet2"/>
    <tableColumn id="13" xr3:uid="{00000000-0010-0000-0000-00000D000000}" name="NC Unpaved Route Miles" totalsRowFunction="sum" dataDxfId="135" totalsRowDxfId="43"/>
    <tableColumn id="14" xr3:uid="{00000000-0010-0000-0000-00000E000000}" name="NC Unpaved Lane Miles" totalsRowFunction="sum" dataDxfId="134" totalsRowDxfId="42"/>
    <tableColumn id="15" xr3:uid="{00000000-0010-0000-0000-00000F000000}" name="SR Paved Route Miles" totalsRowFunction="sum" dataDxfId="133" totalsRowDxfId="41" dataCellStyle="Normal_Sheet2"/>
    <tableColumn id="16" xr3:uid="{00000000-0010-0000-0000-000010000000}" name="SR Paved Lane Miles" totalsRowFunction="sum" dataDxfId="132" totalsRowDxfId="40" dataCellStyle="Normal_Sheet2"/>
    <tableColumn id="17" xr3:uid="{00000000-0010-0000-0000-000011000000}" name="SR Unpaved Route Miles" totalsRowFunction="sum" dataDxfId="131" totalsRowDxfId="39" dataCellStyle="Normal_Sheet2"/>
    <tableColumn id="18" xr3:uid="{00000000-0010-0000-0000-000012000000}" name="SR Unpaved Lane Miles" totalsRowFunction="sum" dataDxfId="130" totalsRowDxfId="38" dataCellStyle="Normal_Sheet2"/>
    <tableColumn id="19" xr3:uid="{00000000-0010-0000-0000-000013000000}" name="Total Miles" totalsRowFunction="sum" dataDxfId="129" totalsRowDxfId="37" dataCellStyle="Normal_Sheet2">
      <calculatedColumnFormula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calculatedColumnFormula>
    </tableColumn>
    <tableColumn id="20" xr3:uid="{00000000-0010-0000-0000-000014000000}" name="Total Lane Miles" totalsRowFunction="sum" dataDxfId="128" totalsRowDxfId="36" dataCellStyle="Normal_Sheet2">
      <calculatedColumnFormula>SUM(Table2[[#This Row],[Normal Interstate Paved Lane Miles]],Table2[[#This Row],[Business, Etc. Interstate Paved Lane Miles]],Table2[[#This Row],[US Paved Lane Miles]],Table2[[#This Row],[NC Paved Lane Miles]],Table2[[#This Row],[SR Paved Lane Miles]])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workbookViewId="0">
      <pane ySplit="1" topLeftCell="A53" activePane="bottomLeft" state="frozen"/>
      <selection pane="bottomLeft" activeCell="I70" sqref="I70"/>
    </sheetView>
  </sheetViews>
  <sheetFormatPr defaultRowHeight="15" x14ac:dyDescent="0.25"/>
  <cols>
    <col min="1" max="1" width="8.140625" style="2" customWidth="1"/>
    <col min="2" max="2" width="7.7109375" style="2" customWidth="1"/>
    <col min="3" max="3" width="8.85546875" style="2" customWidth="1"/>
    <col min="4" max="4" width="14" style="2" customWidth="1"/>
    <col min="5" max="18" width="11.7109375" style="5" customWidth="1"/>
    <col min="19" max="20" width="11.7109375" customWidth="1"/>
  </cols>
  <sheetData>
    <row r="1" spans="1:20" s="1" customFormat="1" ht="60" customHeight="1" x14ac:dyDescent="0.25">
      <c r="A1" s="1" t="s">
        <v>0</v>
      </c>
      <c r="B1" s="1" t="s">
        <v>1</v>
      </c>
      <c r="C1" s="1" t="s">
        <v>102</v>
      </c>
      <c r="D1" s="1" t="s">
        <v>103</v>
      </c>
      <c r="E1" s="4" t="s">
        <v>116</v>
      </c>
      <c r="F1" s="4" t="s">
        <v>117</v>
      </c>
      <c r="G1" s="4" t="s">
        <v>114</v>
      </c>
      <c r="H1" s="4" t="s">
        <v>115</v>
      </c>
      <c r="I1" s="4" t="s">
        <v>112</v>
      </c>
      <c r="J1" s="4" t="s">
        <v>113</v>
      </c>
      <c r="K1" s="4" t="s">
        <v>110</v>
      </c>
      <c r="L1" s="4" t="s">
        <v>111</v>
      </c>
      <c r="M1" s="4" t="s">
        <v>108</v>
      </c>
      <c r="N1" s="4" t="s">
        <v>109</v>
      </c>
      <c r="O1" s="4" t="s">
        <v>106</v>
      </c>
      <c r="P1" s="4" t="s">
        <v>107</v>
      </c>
      <c r="Q1" s="4" t="s">
        <v>104</v>
      </c>
      <c r="R1" s="4" t="s">
        <v>105</v>
      </c>
      <c r="S1" s="11" t="s">
        <v>120</v>
      </c>
      <c r="T1" s="11" t="s">
        <v>119</v>
      </c>
    </row>
    <row r="2" spans="1:20" x14ac:dyDescent="0.25">
      <c r="A2" s="2">
        <v>1</v>
      </c>
      <c r="B2" s="2">
        <v>2</v>
      </c>
      <c r="C2" s="2">
        <v>7</v>
      </c>
      <c r="D2" s="2" t="s">
        <v>8</v>
      </c>
      <c r="E2" s="5">
        <v>0</v>
      </c>
      <c r="F2" s="7">
        <v>0</v>
      </c>
      <c r="G2" s="5">
        <v>0</v>
      </c>
      <c r="H2" s="5">
        <v>0</v>
      </c>
      <c r="I2" s="8">
        <v>55.195999999999998</v>
      </c>
      <c r="J2" s="8">
        <v>166.81399999999999</v>
      </c>
      <c r="K2" s="8">
        <v>108.217</v>
      </c>
      <c r="L2" s="8">
        <v>216.434</v>
      </c>
      <c r="M2" s="5">
        <v>0</v>
      </c>
      <c r="N2" s="5">
        <v>0</v>
      </c>
      <c r="O2" s="8">
        <v>427.08399999999898</v>
      </c>
      <c r="P2" s="8">
        <v>854.16799999999796</v>
      </c>
      <c r="Q2" s="8">
        <v>57.750999999999998</v>
      </c>
      <c r="R2" s="8">
        <v>115.502</v>
      </c>
      <c r="S2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648.24799999999891</v>
      </c>
      <c r="T2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1237.4159999999979</v>
      </c>
    </row>
    <row r="3" spans="1:20" x14ac:dyDescent="0.25">
      <c r="A3" s="2">
        <v>1</v>
      </c>
      <c r="B3" s="2">
        <v>1</v>
      </c>
      <c r="C3" s="2">
        <v>14</v>
      </c>
      <c r="D3" s="2" t="s">
        <v>2</v>
      </c>
      <c r="E3" s="5">
        <v>0</v>
      </c>
      <c r="F3" s="7">
        <v>0</v>
      </c>
      <c r="G3" s="5">
        <v>0</v>
      </c>
      <c r="H3" s="5">
        <v>0</v>
      </c>
      <c r="I3" s="8">
        <v>19.829999999999998</v>
      </c>
      <c r="J3" s="8">
        <v>69.682000000000002</v>
      </c>
      <c r="K3" s="8">
        <v>26.724</v>
      </c>
      <c r="L3" s="8">
        <v>53.448</v>
      </c>
      <c r="M3" s="5">
        <v>0</v>
      </c>
      <c r="N3" s="5">
        <v>0</v>
      </c>
      <c r="O3" s="8">
        <v>155.22999999999999</v>
      </c>
      <c r="P3" s="8">
        <v>310.36900000000003</v>
      </c>
      <c r="Q3" s="8">
        <v>12.619</v>
      </c>
      <c r="R3" s="8">
        <v>25.238</v>
      </c>
      <c r="S3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214.40299999999999</v>
      </c>
      <c r="T3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433.49900000000002</v>
      </c>
    </row>
    <row r="4" spans="1:20" x14ac:dyDescent="0.25">
      <c r="A4" s="2">
        <v>1</v>
      </c>
      <c r="B4" s="2">
        <v>3</v>
      </c>
      <c r="C4" s="2">
        <v>20</v>
      </c>
      <c r="D4" s="2" t="s">
        <v>11</v>
      </c>
      <c r="E4" s="5">
        <v>0</v>
      </c>
      <c r="F4" s="7">
        <v>0</v>
      </c>
      <c r="G4" s="5">
        <v>0</v>
      </c>
      <c r="H4" s="5">
        <v>0</v>
      </c>
      <c r="I4" s="8">
        <v>15.962999999999999</v>
      </c>
      <c r="J4" s="8">
        <v>51.692</v>
      </c>
      <c r="K4" s="8">
        <v>43.973999999999997</v>
      </c>
      <c r="L4" s="8">
        <v>89.703000000000003</v>
      </c>
      <c r="M4" s="5">
        <v>0</v>
      </c>
      <c r="N4" s="5">
        <v>0</v>
      </c>
      <c r="O4" s="8">
        <v>188.06200000000001</v>
      </c>
      <c r="P4" s="8">
        <v>376.38</v>
      </c>
      <c r="Q4" s="8">
        <v>11.683999999999999</v>
      </c>
      <c r="R4" s="8">
        <v>23.367999999999999</v>
      </c>
      <c r="S4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259.68300000000005</v>
      </c>
      <c r="T4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517.77499999999998</v>
      </c>
    </row>
    <row r="5" spans="1:20" x14ac:dyDescent="0.25">
      <c r="A5" s="2">
        <v>1</v>
      </c>
      <c r="B5" s="2">
        <v>1</v>
      </c>
      <c r="C5" s="2">
        <v>26</v>
      </c>
      <c r="D5" s="2" t="s">
        <v>3</v>
      </c>
      <c r="E5" s="5">
        <v>0</v>
      </c>
      <c r="F5" s="7">
        <v>0</v>
      </c>
      <c r="G5" s="5">
        <v>0</v>
      </c>
      <c r="H5" s="5">
        <v>0</v>
      </c>
      <c r="I5" s="8">
        <v>34.386000000000003</v>
      </c>
      <c r="J5" s="8">
        <v>120.732</v>
      </c>
      <c r="K5" s="8">
        <v>47.643000000000001</v>
      </c>
      <c r="L5" s="8">
        <v>131.99199999999999</v>
      </c>
      <c r="M5" s="5">
        <v>0</v>
      </c>
      <c r="N5" s="5">
        <v>0</v>
      </c>
      <c r="O5" s="8">
        <v>226.78299999999999</v>
      </c>
      <c r="P5" s="8">
        <v>453.43599999999901</v>
      </c>
      <c r="Q5" s="8">
        <v>14.175000000000001</v>
      </c>
      <c r="R5" s="8">
        <v>28.35</v>
      </c>
      <c r="S5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322.98700000000002</v>
      </c>
      <c r="T5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706.15999999999894</v>
      </c>
    </row>
    <row r="6" spans="1:20" x14ac:dyDescent="0.25">
      <c r="A6" s="2">
        <v>1</v>
      </c>
      <c r="B6" s="2">
        <v>1</v>
      </c>
      <c r="C6" s="2">
        <v>27</v>
      </c>
      <c r="D6" s="2" t="s">
        <v>4</v>
      </c>
      <c r="E6" s="5">
        <v>0</v>
      </c>
      <c r="F6" s="7">
        <v>0</v>
      </c>
      <c r="G6" s="5">
        <v>0</v>
      </c>
      <c r="H6" s="5">
        <v>0</v>
      </c>
      <c r="I6" s="8">
        <v>78.555999999999997</v>
      </c>
      <c r="J6" s="8">
        <v>215.971</v>
      </c>
      <c r="K6" s="8">
        <v>85.403000000000006</v>
      </c>
      <c r="L6" s="8">
        <v>170.97399999999999</v>
      </c>
      <c r="M6" s="5">
        <v>0</v>
      </c>
      <c r="N6" s="5">
        <v>0</v>
      </c>
      <c r="O6" s="8">
        <v>126.254</v>
      </c>
      <c r="P6" s="8">
        <v>252.80099999999999</v>
      </c>
      <c r="Q6" s="8">
        <v>5.6020000000000003</v>
      </c>
      <c r="R6" s="8">
        <v>11.204000000000001</v>
      </c>
      <c r="S6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295.815</v>
      </c>
      <c r="T6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639.74599999999998</v>
      </c>
    </row>
    <row r="7" spans="1:20" x14ac:dyDescent="0.25">
      <c r="A7" s="2">
        <v>1</v>
      </c>
      <c r="B7" s="2">
        <v>1</v>
      </c>
      <c r="C7" s="2">
        <v>36</v>
      </c>
      <c r="D7" s="2" t="s">
        <v>5</v>
      </c>
      <c r="E7" s="5">
        <v>0</v>
      </c>
      <c r="F7" s="7">
        <v>0</v>
      </c>
      <c r="G7" s="5">
        <v>0</v>
      </c>
      <c r="H7" s="5">
        <v>0</v>
      </c>
      <c r="I7" s="8">
        <v>42.057000000000002</v>
      </c>
      <c r="J7" s="8">
        <v>95.902000000000001</v>
      </c>
      <c r="K7" s="8">
        <v>41.856999999999999</v>
      </c>
      <c r="L7" s="8">
        <v>83.713999999999999</v>
      </c>
      <c r="M7" s="5">
        <v>0</v>
      </c>
      <c r="N7" s="5">
        <v>0</v>
      </c>
      <c r="O7" s="8">
        <v>247.387</v>
      </c>
      <c r="P7" s="8">
        <v>494.56900000000002</v>
      </c>
      <c r="Q7" s="8">
        <v>32.006</v>
      </c>
      <c r="R7" s="8">
        <v>64.012</v>
      </c>
      <c r="S7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363.30700000000002</v>
      </c>
      <c r="T7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674.18499999999995</v>
      </c>
    </row>
    <row r="8" spans="1:20" x14ac:dyDescent="0.25">
      <c r="A8" s="2">
        <v>1</v>
      </c>
      <c r="B8" s="2">
        <v>2</v>
      </c>
      <c r="C8" s="2">
        <v>45</v>
      </c>
      <c r="D8" s="2" t="s">
        <v>9</v>
      </c>
      <c r="E8" s="5">
        <v>0</v>
      </c>
      <c r="F8" s="7">
        <v>0</v>
      </c>
      <c r="G8" s="5">
        <v>0</v>
      </c>
      <c r="H8" s="5">
        <v>0</v>
      </c>
      <c r="I8" s="8">
        <v>40.720999999999997</v>
      </c>
      <c r="J8" s="8">
        <v>109.658</v>
      </c>
      <c r="K8" s="8">
        <v>79.411000000000001</v>
      </c>
      <c r="L8" s="8">
        <v>158.74</v>
      </c>
      <c r="M8" s="5">
        <v>0</v>
      </c>
      <c r="N8" s="5">
        <v>0</v>
      </c>
      <c r="O8" s="8">
        <v>306.64400000000001</v>
      </c>
      <c r="P8" s="8">
        <v>613.41300000000001</v>
      </c>
      <c r="Q8" s="8">
        <v>20.47</v>
      </c>
      <c r="R8" s="8">
        <v>40.94</v>
      </c>
      <c r="S8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447.24599999999998</v>
      </c>
      <c r="T8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881.81100000000004</v>
      </c>
    </row>
    <row r="9" spans="1:20" x14ac:dyDescent="0.25">
      <c r="A9" s="2">
        <v>1</v>
      </c>
      <c r="B9" s="2">
        <v>3</v>
      </c>
      <c r="C9" s="2">
        <v>47</v>
      </c>
      <c r="D9" s="2" t="s">
        <v>12</v>
      </c>
      <c r="E9" s="5">
        <v>0</v>
      </c>
      <c r="F9" s="7">
        <v>0</v>
      </c>
      <c r="G9" s="5">
        <v>0</v>
      </c>
      <c r="H9" s="5">
        <v>0</v>
      </c>
      <c r="I9" s="8">
        <v>51.941000000000003</v>
      </c>
      <c r="J9" s="8">
        <v>103.88200000000001</v>
      </c>
      <c r="K9" s="8">
        <v>39.854999999999997</v>
      </c>
      <c r="L9" s="8">
        <v>79.671999999999997</v>
      </c>
      <c r="M9" s="5">
        <v>0</v>
      </c>
      <c r="N9" s="5">
        <v>0</v>
      </c>
      <c r="O9" s="8">
        <v>164.13800000000001</v>
      </c>
      <c r="P9" s="8">
        <v>328.27600000000001</v>
      </c>
      <c r="Q9" s="8">
        <v>25.295000000000002</v>
      </c>
      <c r="R9" s="8">
        <v>50.59</v>
      </c>
      <c r="S9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281.22899999999998</v>
      </c>
      <c r="T9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511.83000000000004</v>
      </c>
    </row>
    <row r="10" spans="1:20" x14ac:dyDescent="0.25">
      <c r="A10" s="2">
        <v>1</v>
      </c>
      <c r="B10" s="2">
        <v>3</v>
      </c>
      <c r="C10" s="2">
        <v>57</v>
      </c>
      <c r="D10" s="2" t="s">
        <v>13</v>
      </c>
      <c r="E10" s="5">
        <v>0</v>
      </c>
      <c r="F10" s="7">
        <v>0</v>
      </c>
      <c r="G10" s="5">
        <v>0</v>
      </c>
      <c r="H10" s="5">
        <v>0</v>
      </c>
      <c r="I10" s="8">
        <v>67.646999999999906</v>
      </c>
      <c r="J10" s="8">
        <v>221.83199999999999</v>
      </c>
      <c r="K10" s="8">
        <v>91.106999999999999</v>
      </c>
      <c r="L10" s="8">
        <v>182.214</v>
      </c>
      <c r="M10" s="5">
        <v>0</v>
      </c>
      <c r="N10" s="5">
        <v>0</v>
      </c>
      <c r="O10" s="8">
        <v>384.73999999999899</v>
      </c>
      <c r="P10" s="8">
        <v>770.01699999999801</v>
      </c>
      <c r="Q10" s="8">
        <v>31.158999999999999</v>
      </c>
      <c r="R10" s="8">
        <v>62.317999999999998</v>
      </c>
      <c r="S10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574.65299999999888</v>
      </c>
      <c r="T10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1174.0629999999981</v>
      </c>
    </row>
    <row r="11" spans="1:20" x14ac:dyDescent="0.25">
      <c r="A11" s="2">
        <v>1</v>
      </c>
      <c r="B11" s="2">
        <v>2</v>
      </c>
      <c r="C11" s="2">
        <v>65</v>
      </c>
      <c r="D11" s="2" t="s">
        <v>10</v>
      </c>
      <c r="E11" s="6">
        <v>7.5010000000000003</v>
      </c>
      <c r="F11" s="7">
        <v>30.004000000000001</v>
      </c>
      <c r="G11" s="5">
        <v>0</v>
      </c>
      <c r="H11" s="5">
        <v>0</v>
      </c>
      <c r="I11" s="8">
        <v>59.974999999999902</v>
      </c>
      <c r="J11" s="8">
        <v>121.14</v>
      </c>
      <c r="K11" s="8">
        <v>92.563000000000002</v>
      </c>
      <c r="L11" s="8">
        <v>185.52799999999999</v>
      </c>
      <c r="M11" s="5">
        <v>0</v>
      </c>
      <c r="N11" s="5">
        <v>0</v>
      </c>
      <c r="O11" s="8">
        <v>417.700999999999</v>
      </c>
      <c r="P11" s="8">
        <v>835.43999999999801</v>
      </c>
      <c r="Q11" s="8">
        <v>29.175000000000001</v>
      </c>
      <c r="R11" s="8">
        <v>58.35</v>
      </c>
      <c r="S11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606.91499999999883</v>
      </c>
      <c r="T11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1172.111999999998</v>
      </c>
    </row>
    <row r="12" spans="1:20" x14ac:dyDescent="0.25">
      <c r="A12" s="2">
        <v>1</v>
      </c>
      <c r="B12" s="2">
        <v>1</v>
      </c>
      <c r="C12" s="2">
        <v>69</v>
      </c>
      <c r="D12" s="2" t="s">
        <v>6</v>
      </c>
      <c r="E12" s="5">
        <v>0</v>
      </c>
      <c r="F12" s="7">
        <v>0</v>
      </c>
      <c r="G12" s="5">
        <v>0</v>
      </c>
      <c r="H12" s="5">
        <v>0</v>
      </c>
      <c r="I12" s="8">
        <v>39.906999999999996</v>
      </c>
      <c r="J12" s="8">
        <v>141.62200000000001</v>
      </c>
      <c r="K12" s="8">
        <v>21.042999999999999</v>
      </c>
      <c r="L12" s="8">
        <v>56.515999999999998</v>
      </c>
      <c r="M12" s="5">
        <v>0</v>
      </c>
      <c r="N12" s="5">
        <v>0</v>
      </c>
      <c r="O12" s="8">
        <v>279.52499999999901</v>
      </c>
      <c r="P12" s="8">
        <v>560.526999999998</v>
      </c>
      <c r="Q12" s="8">
        <v>19.738</v>
      </c>
      <c r="R12" s="8">
        <v>39.192</v>
      </c>
      <c r="S12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360.212999999999</v>
      </c>
      <c r="T12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758.66499999999803</v>
      </c>
    </row>
    <row r="13" spans="1:20" x14ac:dyDescent="0.25">
      <c r="A13" s="2">
        <v>1</v>
      </c>
      <c r="B13" s="2">
        <v>1</v>
      </c>
      <c r="C13" s="2">
        <v>71</v>
      </c>
      <c r="D13" s="2" t="s">
        <v>7</v>
      </c>
      <c r="E13" s="5">
        <v>0</v>
      </c>
      <c r="F13" s="7">
        <v>0</v>
      </c>
      <c r="G13" s="5">
        <v>0</v>
      </c>
      <c r="H13" s="5">
        <v>0</v>
      </c>
      <c r="I13" s="8">
        <v>21.132000000000001</v>
      </c>
      <c r="J13" s="8">
        <v>76.78</v>
      </c>
      <c r="K13" s="8">
        <v>10.11</v>
      </c>
      <c r="L13" s="8">
        <v>20.22</v>
      </c>
      <c r="M13" s="5">
        <v>0</v>
      </c>
      <c r="N13" s="5">
        <v>0</v>
      </c>
      <c r="O13" s="8">
        <v>280.149</v>
      </c>
      <c r="P13" s="8">
        <v>560.91199999999901</v>
      </c>
      <c r="Q13" s="8">
        <v>11.83</v>
      </c>
      <c r="R13" s="8">
        <v>23.66</v>
      </c>
      <c r="S13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323.221</v>
      </c>
      <c r="T13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657.91199999999901</v>
      </c>
    </row>
    <row r="14" spans="1:20" x14ac:dyDescent="0.25">
      <c r="A14" s="2">
        <v>1</v>
      </c>
      <c r="B14" s="2">
        <v>3</v>
      </c>
      <c r="C14" s="2">
        <v>88</v>
      </c>
      <c r="D14" s="2" t="s">
        <v>14</v>
      </c>
      <c r="E14" s="5">
        <v>0</v>
      </c>
      <c r="F14" s="7">
        <v>0</v>
      </c>
      <c r="G14" s="5">
        <v>0</v>
      </c>
      <c r="H14" s="5">
        <v>0</v>
      </c>
      <c r="I14" s="8">
        <v>22.706</v>
      </c>
      <c r="J14" s="8">
        <v>62.604999999999997</v>
      </c>
      <c r="K14" s="8">
        <v>30.157</v>
      </c>
      <c r="L14" s="8">
        <v>60.314</v>
      </c>
      <c r="M14" s="5">
        <v>0</v>
      </c>
      <c r="N14" s="5">
        <v>0</v>
      </c>
      <c r="O14" s="8">
        <v>123.268</v>
      </c>
      <c r="P14" s="8">
        <v>246.536</v>
      </c>
      <c r="Q14" s="8">
        <v>22.239000000000001</v>
      </c>
      <c r="R14" s="8">
        <v>44.478000000000002</v>
      </c>
      <c r="S14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198.37</v>
      </c>
      <c r="T14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369.45499999999998</v>
      </c>
    </row>
    <row r="15" spans="1:20" x14ac:dyDescent="0.25">
      <c r="A15" s="2">
        <v>1</v>
      </c>
      <c r="B15" s="2">
        <v>3</v>
      </c>
      <c r="C15" s="2">
        <v>93</v>
      </c>
      <c r="D15" s="2" t="s">
        <v>15</v>
      </c>
      <c r="E15" s="5">
        <v>0</v>
      </c>
      <c r="F15" s="7">
        <v>0</v>
      </c>
      <c r="G15" s="5">
        <v>0</v>
      </c>
      <c r="H15" s="5">
        <v>0</v>
      </c>
      <c r="I15" s="8">
        <v>26.422000000000001</v>
      </c>
      <c r="J15" s="8">
        <v>105.688</v>
      </c>
      <c r="K15" s="8">
        <v>64.061999999999998</v>
      </c>
      <c r="L15" s="8">
        <v>128.124</v>
      </c>
      <c r="M15" s="5">
        <v>0</v>
      </c>
      <c r="N15" s="5">
        <v>0</v>
      </c>
      <c r="O15" s="8">
        <v>202.279</v>
      </c>
      <c r="P15" s="8">
        <v>404.43799999999999</v>
      </c>
      <c r="Q15" s="8">
        <v>23.861000000000001</v>
      </c>
      <c r="R15" s="8">
        <v>47.722000000000001</v>
      </c>
      <c r="S15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316.62399999999997</v>
      </c>
      <c r="T15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638.25</v>
      </c>
    </row>
    <row r="16" spans="1:20" x14ac:dyDescent="0.25">
      <c r="A16" s="2">
        <v>2</v>
      </c>
      <c r="B16" s="2">
        <v>1</v>
      </c>
      <c r="C16" s="2">
        <v>6</v>
      </c>
      <c r="D16" s="2" t="s">
        <v>16</v>
      </c>
      <c r="E16" s="5">
        <v>0</v>
      </c>
      <c r="F16" s="7">
        <v>0</v>
      </c>
      <c r="G16" s="5">
        <v>0</v>
      </c>
      <c r="H16" s="5">
        <v>0</v>
      </c>
      <c r="I16" s="8">
        <v>71.818999999999903</v>
      </c>
      <c r="J16" s="8">
        <v>201.65199999999999</v>
      </c>
      <c r="K16" s="8">
        <v>120.255</v>
      </c>
      <c r="L16" s="8">
        <v>245.03299999999999</v>
      </c>
      <c r="M16" s="5">
        <v>0</v>
      </c>
      <c r="N16" s="5">
        <v>0</v>
      </c>
      <c r="O16" s="8">
        <v>646.03399999999897</v>
      </c>
      <c r="P16" s="8">
        <v>1301.693</v>
      </c>
      <c r="Q16" s="8">
        <v>57.883000000000003</v>
      </c>
      <c r="R16" s="8">
        <v>115.76600000000001</v>
      </c>
      <c r="S16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895.99099999999885</v>
      </c>
      <c r="T16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1748.3779999999999</v>
      </c>
    </row>
    <row r="17" spans="1:20" x14ac:dyDescent="0.25">
      <c r="A17" s="2">
        <v>2</v>
      </c>
      <c r="B17" s="2">
        <v>2</v>
      </c>
      <c r="C17" s="2">
        <v>15</v>
      </c>
      <c r="D17" s="2" t="s">
        <v>18</v>
      </c>
      <c r="E17" s="5">
        <v>0</v>
      </c>
      <c r="F17" s="7">
        <v>0</v>
      </c>
      <c r="G17" s="5">
        <v>0</v>
      </c>
      <c r="H17" s="5">
        <v>0</v>
      </c>
      <c r="I17" s="8">
        <v>48.405000000000001</v>
      </c>
      <c r="J17" s="8">
        <v>136.27699999999999</v>
      </c>
      <c r="K17" s="8">
        <v>77.163999999999902</v>
      </c>
      <c r="L17" s="8">
        <v>196.00299999999999</v>
      </c>
      <c r="M17" s="5">
        <v>0</v>
      </c>
      <c r="N17" s="5">
        <v>0</v>
      </c>
      <c r="O17" s="8">
        <v>293.60300000000001</v>
      </c>
      <c r="P17" s="8">
        <v>597.844999999999</v>
      </c>
      <c r="Q17" s="8">
        <v>9.81</v>
      </c>
      <c r="R17" s="8">
        <v>19.076000000000001</v>
      </c>
      <c r="S17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428.98199999999991</v>
      </c>
      <c r="T17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930.12499999999898</v>
      </c>
    </row>
    <row r="18" spans="1:20" x14ac:dyDescent="0.25">
      <c r="A18" s="2">
        <v>2</v>
      </c>
      <c r="B18" s="2">
        <v>2</v>
      </c>
      <c r="C18" s="2">
        <v>24</v>
      </c>
      <c r="D18" s="2" t="s">
        <v>19</v>
      </c>
      <c r="E18" s="5">
        <v>0</v>
      </c>
      <c r="F18" s="7">
        <v>0</v>
      </c>
      <c r="G18" s="5">
        <v>0</v>
      </c>
      <c r="H18" s="5">
        <v>0</v>
      </c>
      <c r="I18" s="8">
        <v>78.379999999999896</v>
      </c>
      <c r="J18" s="8">
        <v>273.24900000000002</v>
      </c>
      <c r="K18" s="8">
        <v>77.930999999999997</v>
      </c>
      <c r="L18" s="8">
        <v>175.70599999999999</v>
      </c>
      <c r="M18" s="5">
        <v>0</v>
      </c>
      <c r="N18" s="5">
        <v>0</v>
      </c>
      <c r="O18" s="8">
        <v>572.71799999999701</v>
      </c>
      <c r="P18" s="8">
        <v>1160.2089999999901</v>
      </c>
      <c r="Q18" s="8">
        <v>40.295999999999999</v>
      </c>
      <c r="R18" s="8">
        <v>80.402000000000001</v>
      </c>
      <c r="S18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769.32499999999698</v>
      </c>
      <c r="T18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1609.1639999999902</v>
      </c>
    </row>
    <row r="19" spans="1:20" x14ac:dyDescent="0.25">
      <c r="A19" s="2">
        <v>2</v>
      </c>
      <c r="B19" s="2">
        <v>3</v>
      </c>
      <c r="C19" s="2">
        <v>39</v>
      </c>
      <c r="D19" s="2" t="s">
        <v>21</v>
      </c>
      <c r="E19" s="5">
        <v>4.1790000000000003</v>
      </c>
      <c r="F19" s="7">
        <v>16.716000000000001</v>
      </c>
      <c r="G19" s="5">
        <v>0</v>
      </c>
      <c r="H19" s="5">
        <v>0</v>
      </c>
      <c r="I19" s="8">
        <v>35.781999999999996</v>
      </c>
      <c r="J19" s="8">
        <v>72.266000000000005</v>
      </c>
      <c r="K19" s="8">
        <v>57.406999999999996</v>
      </c>
      <c r="L19" s="8">
        <v>114.81399999999999</v>
      </c>
      <c r="M19" s="5">
        <v>0</v>
      </c>
      <c r="N19" s="5">
        <v>0</v>
      </c>
      <c r="O19" s="8">
        <v>355.11599999999999</v>
      </c>
      <c r="P19" s="8">
        <v>710.23199999999997</v>
      </c>
      <c r="Q19" s="8">
        <v>14.667999999999999</v>
      </c>
      <c r="R19" s="8">
        <v>29.335999999999999</v>
      </c>
      <c r="S19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467.15199999999999</v>
      </c>
      <c r="T19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914.02800000000002</v>
      </c>
    </row>
    <row r="20" spans="1:20" x14ac:dyDescent="0.25">
      <c r="A20" s="2">
        <v>2</v>
      </c>
      <c r="B20" s="2">
        <v>3</v>
      </c>
      <c r="C20" s="2">
        <v>51</v>
      </c>
      <c r="D20" s="2" t="s">
        <v>22</v>
      </c>
      <c r="E20" s="5">
        <v>0</v>
      </c>
      <c r="F20" s="7">
        <v>0</v>
      </c>
      <c r="G20" s="5">
        <v>0</v>
      </c>
      <c r="H20" s="5">
        <v>0</v>
      </c>
      <c r="I20" s="8">
        <v>37.148000000000003</v>
      </c>
      <c r="J20" s="8">
        <v>124.684</v>
      </c>
      <c r="K20" s="8">
        <v>56.491999999999997</v>
      </c>
      <c r="L20" s="8">
        <v>112.98399999999999</v>
      </c>
      <c r="M20" s="5">
        <v>0</v>
      </c>
      <c r="N20" s="5">
        <v>0</v>
      </c>
      <c r="O20" s="8">
        <v>234.363</v>
      </c>
      <c r="P20" s="8">
        <v>468.726</v>
      </c>
      <c r="Q20" s="8">
        <v>12.731999999999999</v>
      </c>
      <c r="R20" s="8">
        <v>25.463999999999999</v>
      </c>
      <c r="S20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340.73500000000001</v>
      </c>
      <c r="T20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706.39400000000001</v>
      </c>
    </row>
    <row r="21" spans="1:20" x14ac:dyDescent="0.25">
      <c r="A21" s="2">
        <v>2</v>
      </c>
      <c r="B21" s="2">
        <v>3</v>
      </c>
      <c r="C21" s="2">
        <v>53</v>
      </c>
      <c r="D21" s="2" t="s">
        <v>23</v>
      </c>
      <c r="E21" s="5">
        <v>2.8580000000000001</v>
      </c>
      <c r="F21" s="7">
        <v>11.432</v>
      </c>
      <c r="G21" s="5">
        <v>0</v>
      </c>
      <c r="H21" s="5">
        <v>0</v>
      </c>
      <c r="I21" s="8">
        <v>38.706000000000003</v>
      </c>
      <c r="J21" s="8">
        <v>122.48699999999999</v>
      </c>
      <c r="K21" s="8">
        <v>95.547999999999902</v>
      </c>
      <c r="L21" s="8">
        <v>275.75900000000001</v>
      </c>
      <c r="M21" s="5">
        <v>0</v>
      </c>
      <c r="N21" s="5">
        <v>0</v>
      </c>
      <c r="O21" s="8">
        <v>599.75499999999795</v>
      </c>
      <c r="P21" s="8">
        <v>1214.7750000000001</v>
      </c>
      <c r="Q21" s="8">
        <v>25.265999999999998</v>
      </c>
      <c r="R21" s="8">
        <v>50.531999999999996</v>
      </c>
      <c r="S21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762.13299999999788</v>
      </c>
      <c r="T21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1624.453</v>
      </c>
    </row>
    <row r="22" spans="1:20" x14ac:dyDescent="0.25">
      <c r="A22" s="2">
        <v>2</v>
      </c>
      <c r="B22" s="2">
        <v>2</v>
      </c>
      <c r="C22" s="2">
        <v>68</v>
      </c>
      <c r="D22" s="2" t="s">
        <v>20</v>
      </c>
      <c r="E22" s="5">
        <v>0</v>
      </c>
      <c r="F22" s="7">
        <v>0</v>
      </c>
      <c r="G22" s="5">
        <v>0</v>
      </c>
      <c r="H22" s="5">
        <v>0</v>
      </c>
      <c r="I22" s="8">
        <v>0</v>
      </c>
      <c r="J22" s="8">
        <v>0</v>
      </c>
      <c r="K22" s="8">
        <v>59.136999999999802</v>
      </c>
      <c r="L22" s="8">
        <v>142.203</v>
      </c>
      <c r="M22" s="5">
        <v>0</v>
      </c>
      <c r="N22" s="5">
        <v>0</v>
      </c>
      <c r="O22" s="8">
        <v>199.94</v>
      </c>
      <c r="P22" s="8">
        <v>399.88</v>
      </c>
      <c r="Q22" s="8">
        <v>23.713999999999999</v>
      </c>
      <c r="R22" s="8">
        <v>47.427999999999997</v>
      </c>
      <c r="S22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282.79099999999977</v>
      </c>
      <c r="T22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542.08299999999997</v>
      </c>
    </row>
    <row r="23" spans="1:20" x14ac:dyDescent="0.25">
      <c r="A23" s="2">
        <v>2</v>
      </c>
      <c r="B23" s="2">
        <v>1</v>
      </c>
      <c r="C23" s="2">
        <v>73</v>
      </c>
      <c r="D23" s="2" t="s">
        <v>17</v>
      </c>
      <c r="E23" s="5">
        <v>13.244</v>
      </c>
      <c r="F23" s="7">
        <v>52.975999999999999</v>
      </c>
      <c r="G23" s="5">
        <v>0</v>
      </c>
      <c r="H23" s="5">
        <v>0</v>
      </c>
      <c r="I23" s="8">
        <v>88.769999999999897</v>
      </c>
      <c r="J23" s="8">
        <v>291.74700000000001</v>
      </c>
      <c r="K23" s="8">
        <v>165.20699999999999</v>
      </c>
      <c r="L23" s="8">
        <v>398.59699999999998</v>
      </c>
      <c r="M23" s="5">
        <v>0</v>
      </c>
      <c r="N23" s="5">
        <v>0</v>
      </c>
      <c r="O23" s="8">
        <v>816.95899999999403</v>
      </c>
      <c r="P23" s="8">
        <v>1665.96299999998</v>
      </c>
      <c r="Q23" s="8">
        <v>51.6520000000001</v>
      </c>
      <c r="R23" s="8">
        <v>102.95699999999999</v>
      </c>
      <c r="S23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1135.831999999994</v>
      </c>
      <c r="T23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2409.2829999999799</v>
      </c>
    </row>
    <row r="24" spans="1:20" x14ac:dyDescent="0.25">
      <c r="A24" s="2">
        <v>3</v>
      </c>
      <c r="B24" s="2">
        <v>3</v>
      </c>
      <c r="C24" s="2">
        <v>9</v>
      </c>
      <c r="D24" s="2" t="s">
        <v>28</v>
      </c>
      <c r="E24" s="5">
        <v>10.384</v>
      </c>
      <c r="F24" s="7">
        <v>41.536000000000001</v>
      </c>
      <c r="G24" s="5">
        <v>0</v>
      </c>
      <c r="H24" s="5">
        <v>0</v>
      </c>
      <c r="I24" s="8">
        <v>72.001000000000104</v>
      </c>
      <c r="J24" s="8">
        <v>264.80200000000002</v>
      </c>
      <c r="K24" s="8">
        <v>155.49700000000001</v>
      </c>
      <c r="L24" s="8">
        <v>323.44099999999997</v>
      </c>
      <c r="M24" s="5">
        <v>0</v>
      </c>
      <c r="N24" s="5">
        <v>0</v>
      </c>
      <c r="O24" s="8">
        <v>565.45099999999695</v>
      </c>
      <c r="P24" s="8">
        <v>1134.55799999999</v>
      </c>
      <c r="Q24" s="8">
        <v>33.404000000000003</v>
      </c>
      <c r="R24" s="8">
        <v>66.808000000000007</v>
      </c>
      <c r="S24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836.73699999999712</v>
      </c>
      <c r="T24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1764.33699999999</v>
      </c>
    </row>
    <row r="25" spans="1:20" x14ac:dyDescent="0.25">
      <c r="A25" s="2">
        <v>3</v>
      </c>
      <c r="B25" s="2">
        <v>2</v>
      </c>
      <c r="C25" s="2">
        <v>30</v>
      </c>
      <c r="D25" s="2" t="s">
        <v>26</v>
      </c>
      <c r="E25" s="6">
        <v>28.001999999999999</v>
      </c>
      <c r="F25" s="7">
        <v>112.008</v>
      </c>
      <c r="G25" s="5">
        <v>0</v>
      </c>
      <c r="H25" s="5">
        <v>0</v>
      </c>
      <c r="I25" s="8">
        <v>40.637</v>
      </c>
      <c r="J25" s="8">
        <v>102.946</v>
      </c>
      <c r="K25" s="8">
        <v>195.82</v>
      </c>
      <c r="L25" s="8">
        <v>450.31700000000097</v>
      </c>
      <c r="M25" s="5">
        <v>0</v>
      </c>
      <c r="N25" s="5">
        <v>0</v>
      </c>
      <c r="O25" s="8">
        <v>910.58199999999795</v>
      </c>
      <c r="P25" s="8">
        <v>1821.62</v>
      </c>
      <c r="Q25" s="8">
        <v>23.151</v>
      </c>
      <c r="R25" s="8">
        <v>46.302</v>
      </c>
      <c r="S25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1198.191999999998</v>
      </c>
      <c r="T25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2486.891000000001</v>
      </c>
    </row>
    <row r="26" spans="1:20" x14ac:dyDescent="0.25">
      <c r="A26" s="2">
        <v>3</v>
      </c>
      <c r="B26" s="2">
        <v>3</v>
      </c>
      <c r="C26" s="2">
        <v>64</v>
      </c>
      <c r="D26" s="2" t="s">
        <v>29</v>
      </c>
      <c r="E26" s="6">
        <v>15.837</v>
      </c>
      <c r="F26" s="7">
        <v>63.347999999999999</v>
      </c>
      <c r="G26" s="5">
        <v>0</v>
      </c>
      <c r="H26" s="5">
        <v>0</v>
      </c>
      <c r="I26" s="8">
        <v>85.911999999999793</v>
      </c>
      <c r="J26" s="8">
        <v>331.12200000000001</v>
      </c>
      <c r="K26" s="8">
        <v>16.327999999999999</v>
      </c>
      <c r="L26" s="8">
        <v>53.4</v>
      </c>
      <c r="M26" s="5">
        <v>0</v>
      </c>
      <c r="N26" s="5">
        <v>0</v>
      </c>
      <c r="O26" s="8">
        <v>386.76999999999703</v>
      </c>
      <c r="P26" s="8">
        <v>798.898999999995</v>
      </c>
      <c r="Q26" s="8">
        <v>0.56599999999999995</v>
      </c>
      <c r="R26" s="8">
        <v>1.1319999999999999</v>
      </c>
      <c r="S26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505.41299999999677</v>
      </c>
      <c r="T26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1246.768999999995</v>
      </c>
    </row>
    <row r="27" spans="1:20" x14ac:dyDescent="0.25">
      <c r="A27" s="2">
        <v>3</v>
      </c>
      <c r="B27" s="2">
        <v>1</v>
      </c>
      <c r="C27" s="2">
        <v>66</v>
      </c>
      <c r="D27" s="2" t="s">
        <v>24</v>
      </c>
      <c r="E27" s="5">
        <v>0</v>
      </c>
      <c r="F27" s="7">
        <v>0</v>
      </c>
      <c r="G27" s="5">
        <v>0</v>
      </c>
      <c r="H27" s="5">
        <v>0</v>
      </c>
      <c r="I27" s="8">
        <v>67.619999999999905</v>
      </c>
      <c r="J27" s="8">
        <v>264.74400000000003</v>
      </c>
      <c r="K27" s="8">
        <v>94.450999999999993</v>
      </c>
      <c r="L27" s="8">
        <v>265.24200000000002</v>
      </c>
      <c r="M27" s="5">
        <v>0</v>
      </c>
      <c r="N27" s="5">
        <v>0</v>
      </c>
      <c r="O27" s="8">
        <v>722.69899999999495</v>
      </c>
      <c r="P27" s="8">
        <v>1483.69099999999</v>
      </c>
      <c r="Q27" s="8">
        <v>10.901999999999999</v>
      </c>
      <c r="R27" s="8">
        <v>21.803999999999998</v>
      </c>
      <c r="S27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895.67199999999491</v>
      </c>
      <c r="T27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2013.6769999999901</v>
      </c>
    </row>
    <row r="28" spans="1:20" x14ac:dyDescent="0.25">
      <c r="A28" s="2">
        <v>3</v>
      </c>
      <c r="B28" s="2">
        <v>1</v>
      </c>
      <c r="C28" s="2">
        <v>70</v>
      </c>
      <c r="D28" s="2" t="s">
        <v>25</v>
      </c>
      <c r="E28" s="6">
        <v>25.683</v>
      </c>
      <c r="F28" s="7">
        <v>102.732</v>
      </c>
      <c r="G28" s="5">
        <v>0</v>
      </c>
      <c r="H28" s="5">
        <v>0</v>
      </c>
      <c r="I28" s="8">
        <v>70.978999999999999</v>
      </c>
      <c r="J28" s="8">
        <v>193.85</v>
      </c>
      <c r="K28" s="8">
        <v>113.203</v>
      </c>
      <c r="L28" s="8">
        <v>226.40600000000001</v>
      </c>
      <c r="M28" s="5">
        <v>0</v>
      </c>
      <c r="N28" s="5">
        <v>0</v>
      </c>
      <c r="O28" s="8">
        <v>518.72199999999896</v>
      </c>
      <c r="P28" s="8">
        <v>1037.3889999999999</v>
      </c>
      <c r="Q28" s="8">
        <v>27.998000000000001</v>
      </c>
      <c r="R28" s="8">
        <v>55.996000000000002</v>
      </c>
      <c r="S28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756.58499999999901</v>
      </c>
      <c r="T28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1560.377</v>
      </c>
    </row>
    <row r="29" spans="1:20" x14ac:dyDescent="0.25">
      <c r="A29" s="2">
        <v>3</v>
      </c>
      <c r="B29" s="2">
        <v>2</v>
      </c>
      <c r="C29" s="2">
        <v>81</v>
      </c>
      <c r="D29" s="2" t="s">
        <v>27</v>
      </c>
      <c r="E29" s="6">
        <v>20.18</v>
      </c>
      <c r="F29" s="7">
        <v>80.72</v>
      </c>
      <c r="G29" s="5">
        <v>0</v>
      </c>
      <c r="H29" s="5">
        <v>0</v>
      </c>
      <c r="I29" s="8">
        <v>114.12</v>
      </c>
      <c r="J29" s="8">
        <v>253.40799999999999</v>
      </c>
      <c r="K29" s="8">
        <v>142.16399999999999</v>
      </c>
      <c r="L29" s="8">
        <v>326.88600000000002</v>
      </c>
      <c r="M29" s="5">
        <v>0</v>
      </c>
      <c r="N29" s="5">
        <v>0</v>
      </c>
      <c r="O29" s="8">
        <v>1198.923</v>
      </c>
      <c r="P29" s="8">
        <v>2401.4209999999998</v>
      </c>
      <c r="Q29" s="8">
        <v>15.704000000000001</v>
      </c>
      <c r="R29" s="8">
        <v>30.545000000000002</v>
      </c>
      <c r="S29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1491.0909999999999</v>
      </c>
      <c r="T29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3062.4349999999999</v>
      </c>
    </row>
    <row r="30" spans="1:20" x14ac:dyDescent="0.25">
      <c r="A30" s="2">
        <v>4</v>
      </c>
      <c r="B30" s="2">
        <v>1</v>
      </c>
      <c r="C30" s="2">
        <v>32</v>
      </c>
      <c r="D30" s="2" t="s">
        <v>30</v>
      </c>
      <c r="E30" s="5">
        <v>0</v>
      </c>
      <c r="F30" s="7">
        <v>0</v>
      </c>
      <c r="G30" s="5">
        <v>0</v>
      </c>
      <c r="H30" s="5">
        <v>0</v>
      </c>
      <c r="I30" s="8">
        <v>82.961999999999904</v>
      </c>
      <c r="J30" s="8">
        <v>228.822</v>
      </c>
      <c r="K30" s="8">
        <v>154.41</v>
      </c>
      <c r="L30" s="8">
        <v>317.41500000000002</v>
      </c>
      <c r="M30" s="5">
        <v>0</v>
      </c>
      <c r="N30" s="5">
        <v>0</v>
      </c>
      <c r="O30" s="8">
        <v>477.87099999999901</v>
      </c>
      <c r="P30" s="8">
        <v>965.52099999999803</v>
      </c>
      <c r="Q30" s="8">
        <v>10.206</v>
      </c>
      <c r="R30" s="8">
        <v>20.411999999999999</v>
      </c>
      <c r="S30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725.44899999999893</v>
      </c>
      <c r="T30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1511.757999999998</v>
      </c>
    </row>
    <row r="31" spans="1:20" x14ac:dyDescent="0.25">
      <c r="A31" s="2">
        <v>4</v>
      </c>
      <c r="B31" s="2">
        <v>1</v>
      </c>
      <c r="C31" s="2">
        <v>41</v>
      </c>
      <c r="D31" s="2" t="s">
        <v>31</v>
      </c>
      <c r="E31" s="6">
        <v>22.998999999999999</v>
      </c>
      <c r="F31" s="7">
        <v>91.995999999999995</v>
      </c>
      <c r="G31" s="5">
        <v>0</v>
      </c>
      <c r="H31" s="5">
        <v>0</v>
      </c>
      <c r="I31" s="8">
        <v>57.258999999999901</v>
      </c>
      <c r="J31" s="8">
        <v>123.922</v>
      </c>
      <c r="K31" s="8">
        <v>168.15600000000001</v>
      </c>
      <c r="L31" s="8">
        <v>341.67200000000003</v>
      </c>
      <c r="M31" s="5">
        <v>0</v>
      </c>
      <c r="N31" s="5">
        <v>0</v>
      </c>
      <c r="O31" s="8">
        <v>632.62199999999802</v>
      </c>
      <c r="P31" s="8">
        <v>1269.9590000000001</v>
      </c>
      <c r="Q31" s="8">
        <v>46.094000000000001</v>
      </c>
      <c r="R31" s="8">
        <v>92.188000000000002</v>
      </c>
      <c r="S31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927.12999999999795</v>
      </c>
      <c r="T31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1827.549</v>
      </c>
    </row>
    <row r="32" spans="1:20" x14ac:dyDescent="0.25">
      <c r="A32" s="2">
        <v>4</v>
      </c>
      <c r="B32" s="2">
        <v>3</v>
      </c>
      <c r="C32" s="2">
        <v>50</v>
      </c>
      <c r="D32" s="2" t="s">
        <v>34</v>
      </c>
      <c r="E32" s="6">
        <v>59.816000000000003</v>
      </c>
      <c r="F32" s="7">
        <v>240.74799999999999</v>
      </c>
      <c r="G32" s="5">
        <v>0</v>
      </c>
      <c r="H32" s="5">
        <v>0</v>
      </c>
      <c r="I32" s="8">
        <v>103.685</v>
      </c>
      <c r="J32" s="8">
        <v>320.846</v>
      </c>
      <c r="K32" s="8">
        <v>167.44399999999999</v>
      </c>
      <c r="L32" s="8">
        <v>341.78199999999998</v>
      </c>
      <c r="M32" s="5">
        <v>0</v>
      </c>
      <c r="N32" s="5">
        <v>0</v>
      </c>
      <c r="O32" s="8">
        <v>1518.41299999999</v>
      </c>
      <c r="P32" s="8">
        <v>3040.4389999999698</v>
      </c>
      <c r="Q32" s="8">
        <v>18.850000000000001</v>
      </c>
      <c r="R32" s="8">
        <v>36.002000000000002</v>
      </c>
      <c r="S32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1868.2079999999899</v>
      </c>
      <c r="T32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3943.8149999999696</v>
      </c>
    </row>
    <row r="33" spans="1:20" x14ac:dyDescent="0.25">
      <c r="A33" s="2">
        <v>4</v>
      </c>
      <c r="B33" s="2">
        <v>2</v>
      </c>
      <c r="C33" s="2">
        <v>63</v>
      </c>
      <c r="D33" s="2" t="s">
        <v>32</v>
      </c>
      <c r="E33" s="6">
        <v>26.225999999999999</v>
      </c>
      <c r="F33" s="7">
        <v>104.904</v>
      </c>
      <c r="G33" s="5">
        <v>0</v>
      </c>
      <c r="H33" s="5">
        <v>0</v>
      </c>
      <c r="I33" s="8">
        <v>98.684000000000097</v>
      </c>
      <c r="J33" s="8">
        <v>325.61900000000003</v>
      </c>
      <c r="K33" s="8">
        <v>131.35400000000001</v>
      </c>
      <c r="L33" s="8">
        <v>283.35399999999998</v>
      </c>
      <c r="M33" s="5">
        <v>0</v>
      </c>
      <c r="N33" s="5">
        <v>0</v>
      </c>
      <c r="O33" s="8">
        <v>814.20699999999397</v>
      </c>
      <c r="P33" s="8">
        <v>1668.1469999999899</v>
      </c>
      <c r="Q33" s="8">
        <v>21.202999999999999</v>
      </c>
      <c r="R33" s="8">
        <v>42.405999999999999</v>
      </c>
      <c r="S33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1091.6739999999941</v>
      </c>
      <c r="T33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2382.0239999999899</v>
      </c>
    </row>
    <row r="34" spans="1:20" x14ac:dyDescent="0.25">
      <c r="A34" s="2">
        <v>4</v>
      </c>
      <c r="B34" s="2">
        <v>3</v>
      </c>
      <c r="C34" s="2">
        <v>95</v>
      </c>
      <c r="D34" s="2" t="s">
        <v>35</v>
      </c>
      <c r="E34" s="6">
        <v>32.247</v>
      </c>
      <c r="F34" s="7">
        <v>128.988</v>
      </c>
      <c r="G34" s="5">
        <v>0</v>
      </c>
      <c r="H34" s="5">
        <v>0</v>
      </c>
      <c r="I34" s="8">
        <v>95.054000000000002</v>
      </c>
      <c r="J34" s="8">
        <v>285.21300000000002</v>
      </c>
      <c r="K34" s="8">
        <v>93.124999999999901</v>
      </c>
      <c r="L34" s="8">
        <v>196.05199999999999</v>
      </c>
      <c r="M34" s="5">
        <v>0</v>
      </c>
      <c r="N34" s="5">
        <v>0</v>
      </c>
      <c r="O34" s="8">
        <v>901.91899999999498</v>
      </c>
      <c r="P34" s="8">
        <v>1818.0529999999901</v>
      </c>
      <c r="Q34" s="8">
        <v>15.022</v>
      </c>
      <c r="R34" s="8">
        <v>30.044</v>
      </c>
      <c r="S34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1137.3669999999947</v>
      </c>
      <c r="T34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2428.30599999999</v>
      </c>
    </row>
    <row r="35" spans="1:20" x14ac:dyDescent="0.25">
      <c r="A35" s="2">
        <v>4</v>
      </c>
      <c r="B35" s="2">
        <v>2</v>
      </c>
      <c r="C35" s="2">
        <v>97</v>
      </c>
      <c r="D35" s="2" t="s">
        <v>33</v>
      </c>
      <c r="E35" s="6">
        <v>43.683999999999997</v>
      </c>
      <c r="F35" s="7">
        <v>176.976</v>
      </c>
      <c r="G35" s="5">
        <v>0</v>
      </c>
      <c r="H35" s="5">
        <v>0</v>
      </c>
      <c r="I35" s="8">
        <v>59.783999999999999</v>
      </c>
      <c r="J35" s="8">
        <v>201.11199999999999</v>
      </c>
      <c r="K35" s="8">
        <v>74.218999999999895</v>
      </c>
      <c r="L35" s="8">
        <v>187.26599999999999</v>
      </c>
      <c r="M35" s="5">
        <v>0</v>
      </c>
      <c r="N35" s="5">
        <v>0</v>
      </c>
      <c r="O35" s="8">
        <v>559.98199999999702</v>
      </c>
      <c r="P35" s="8">
        <v>1152.1859999999999</v>
      </c>
      <c r="Q35" s="8">
        <v>17.678000000000001</v>
      </c>
      <c r="R35" s="8">
        <v>35.036000000000001</v>
      </c>
      <c r="S35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755.34699999999691</v>
      </c>
      <c r="T35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1717.54</v>
      </c>
    </row>
    <row r="36" spans="1:20" x14ac:dyDescent="0.25">
      <c r="A36" s="2">
        <v>5</v>
      </c>
      <c r="B36" s="2">
        <v>2</v>
      </c>
      <c r="C36" s="2">
        <v>31</v>
      </c>
      <c r="D36" s="2" t="s">
        <v>37</v>
      </c>
      <c r="E36" s="6">
        <v>35.96</v>
      </c>
      <c r="F36" s="7">
        <v>211.04400000000001</v>
      </c>
      <c r="G36" s="5">
        <v>0</v>
      </c>
      <c r="H36" s="5">
        <v>0</v>
      </c>
      <c r="I36" s="8">
        <v>47.872999999999898</v>
      </c>
      <c r="J36" s="8">
        <v>174.60499999999999</v>
      </c>
      <c r="K36" s="8">
        <v>65.727999999999895</v>
      </c>
      <c r="L36" s="8">
        <v>211.47800000000001</v>
      </c>
      <c r="M36" s="5">
        <v>0</v>
      </c>
      <c r="N36" s="5">
        <v>0</v>
      </c>
      <c r="O36" s="8">
        <v>574.35199999999099</v>
      </c>
      <c r="P36" s="8">
        <v>1220.5599999999799</v>
      </c>
      <c r="Q36" s="8">
        <v>26.331</v>
      </c>
      <c r="R36" s="8">
        <v>52.661999999999999</v>
      </c>
      <c r="S36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750.24399999999082</v>
      </c>
      <c r="T36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1817.6869999999799</v>
      </c>
    </row>
    <row r="37" spans="1:20" x14ac:dyDescent="0.25">
      <c r="A37" s="2">
        <v>5</v>
      </c>
      <c r="B37" s="2">
        <v>3</v>
      </c>
      <c r="C37" s="2">
        <v>34</v>
      </c>
      <c r="D37" s="2" t="s">
        <v>40</v>
      </c>
      <c r="E37" s="5">
        <v>0</v>
      </c>
      <c r="F37" s="7">
        <v>0</v>
      </c>
      <c r="G37" s="5">
        <v>0</v>
      </c>
      <c r="H37" s="5">
        <v>0</v>
      </c>
      <c r="I37" s="8">
        <v>46.524000000000001</v>
      </c>
      <c r="J37" s="8">
        <v>127.848</v>
      </c>
      <c r="K37" s="8">
        <v>106.21899999999999</v>
      </c>
      <c r="L37" s="8">
        <v>212.80099999999999</v>
      </c>
      <c r="M37" s="5">
        <v>0</v>
      </c>
      <c r="N37" s="5">
        <v>0</v>
      </c>
      <c r="O37" s="8">
        <v>680.11399999999503</v>
      </c>
      <c r="P37" s="8">
        <v>1361.50999999999</v>
      </c>
      <c r="Q37" s="8">
        <v>28.635999999999999</v>
      </c>
      <c r="R37" s="8">
        <v>57.027999999999999</v>
      </c>
      <c r="S37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861.49299999999494</v>
      </c>
      <c r="T37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1702.1589999999901</v>
      </c>
    </row>
    <row r="38" spans="1:20" x14ac:dyDescent="0.25">
      <c r="A38" s="2">
        <v>5</v>
      </c>
      <c r="B38" s="2">
        <v>2</v>
      </c>
      <c r="C38" s="2">
        <v>38</v>
      </c>
      <c r="D38" s="2" t="s">
        <v>38</v>
      </c>
      <c r="E38" s="6">
        <v>23.59</v>
      </c>
      <c r="F38" s="7">
        <v>94.36</v>
      </c>
      <c r="G38" s="5">
        <v>0</v>
      </c>
      <c r="H38" s="5">
        <v>0</v>
      </c>
      <c r="I38" s="8">
        <v>58.8930000000001</v>
      </c>
      <c r="J38" s="8">
        <v>120.026</v>
      </c>
      <c r="K38" s="8">
        <v>56.295999999999999</v>
      </c>
      <c r="L38" s="8">
        <v>114.32599999999999</v>
      </c>
      <c r="M38" s="5">
        <v>0</v>
      </c>
      <c r="N38" s="5">
        <v>0</v>
      </c>
      <c r="O38" s="8">
        <v>675.06199999999797</v>
      </c>
      <c r="P38" s="8">
        <v>1350.124</v>
      </c>
      <c r="Q38" s="8">
        <v>65.165999999999997</v>
      </c>
      <c r="R38" s="8">
        <v>126.51600000000001</v>
      </c>
      <c r="S38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879.00699999999802</v>
      </c>
      <c r="T38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1678.836</v>
      </c>
    </row>
    <row r="39" spans="1:20" x14ac:dyDescent="0.25">
      <c r="A39" s="2">
        <v>5</v>
      </c>
      <c r="B39" s="2">
        <v>2</v>
      </c>
      <c r="C39" s="2">
        <v>72</v>
      </c>
      <c r="D39" s="2" t="s">
        <v>39</v>
      </c>
      <c r="E39" s="5">
        <v>0</v>
      </c>
      <c r="F39" s="7">
        <v>0</v>
      </c>
      <c r="G39" s="5">
        <v>0</v>
      </c>
      <c r="H39" s="5">
        <v>0</v>
      </c>
      <c r="I39" s="8">
        <v>44.728000000000002</v>
      </c>
      <c r="J39" s="8">
        <v>123.11199999999999</v>
      </c>
      <c r="K39" s="8">
        <v>49.298999999999999</v>
      </c>
      <c r="L39" s="8">
        <v>100.687</v>
      </c>
      <c r="M39" s="5">
        <v>0</v>
      </c>
      <c r="N39" s="5">
        <v>0</v>
      </c>
      <c r="O39" s="8">
        <v>532.47199999999998</v>
      </c>
      <c r="P39" s="8">
        <v>1065.7660000000001</v>
      </c>
      <c r="Q39" s="8">
        <v>44.307000000000002</v>
      </c>
      <c r="R39" s="8">
        <v>88.614000000000004</v>
      </c>
      <c r="S39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670.80600000000004</v>
      </c>
      <c r="T39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1289.5650000000001</v>
      </c>
    </row>
    <row r="40" spans="1:20" x14ac:dyDescent="0.25">
      <c r="A40" s="2">
        <v>5</v>
      </c>
      <c r="B40" s="2">
        <v>3</v>
      </c>
      <c r="C40" s="2">
        <v>90</v>
      </c>
      <c r="D40" s="2" t="s">
        <v>41</v>
      </c>
      <c r="E40" s="6">
        <v>14.615</v>
      </c>
      <c r="F40" s="7">
        <v>58.46</v>
      </c>
      <c r="G40" s="5">
        <v>0</v>
      </c>
      <c r="H40" s="5">
        <v>0</v>
      </c>
      <c r="I40" s="8">
        <v>42.081000000000003</v>
      </c>
      <c r="J40" s="8">
        <v>122.407</v>
      </c>
      <c r="K40" s="8">
        <v>25.006</v>
      </c>
      <c r="L40" s="8">
        <v>54.502000000000002</v>
      </c>
      <c r="M40" s="5">
        <v>0</v>
      </c>
      <c r="N40" s="5">
        <v>0</v>
      </c>
      <c r="O40" s="8">
        <v>370.24599999999998</v>
      </c>
      <c r="P40" s="8">
        <v>753.52699999999902</v>
      </c>
      <c r="Q40" s="8">
        <v>17.024999999999999</v>
      </c>
      <c r="R40" s="8">
        <v>34.049999999999997</v>
      </c>
      <c r="S40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468.97299999999996</v>
      </c>
      <c r="T40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988.89599999999905</v>
      </c>
    </row>
    <row r="41" spans="1:20" x14ac:dyDescent="0.25">
      <c r="A41" s="2">
        <v>5</v>
      </c>
      <c r="B41" s="2">
        <v>1</v>
      </c>
      <c r="C41" s="2">
        <v>91</v>
      </c>
      <c r="D41" s="2" t="s">
        <v>36</v>
      </c>
      <c r="E41" s="6">
        <v>80.1219999999999</v>
      </c>
      <c r="F41" s="7">
        <v>518.4</v>
      </c>
      <c r="G41" s="5">
        <v>0</v>
      </c>
      <c r="H41" s="5">
        <v>0</v>
      </c>
      <c r="I41" s="8">
        <v>143.637</v>
      </c>
      <c r="J41" s="8">
        <v>615.12199999999996</v>
      </c>
      <c r="K41" s="8">
        <v>139.64699999999999</v>
      </c>
      <c r="L41" s="8">
        <v>424.32200000000103</v>
      </c>
      <c r="M41" s="5">
        <v>0</v>
      </c>
      <c r="N41" s="5">
        <v>0</v>
      </c>
      <c r="O41" s="8">
        <v>2021.14399999993</v>
      </c>
      <c r="P41" s="8">
        <v>4523.3959999998997</v>
      </c>
      <c r="Q41" s="8">
        <v>54.737000000000002</v>
      </c>
      <c r="R41" s="8">
        <v>109.15600000000001</v>
      </c>
      <c r="S41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2439.2869999999298</v>
      </c>
      <c r="T41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6081.2399999999006</v>
      </c>
    </row>
    <row r="42" spans="1:20" x14ac:dyDescent="0.25">
      <c r="A42" s="2">
        <v>5</v>
      </c>
      <c r="B42" s="2">
        <v>3</v>
      </c>
      <c r="C42" s="2">
        <v>92</v>
      </c>
      <c r="D42" s="2" t="s">
        <v>42</v>
      </c>
      <c r="E42" s="6">
        <v>10.475</v>
      </c>
      <c r="F42" s="7">
        <v>41.9</v>
      </c>
      <c r="G42" s="5">
        <v>0</v>
      </c>
      <c r="H42" s="5">
        <v>0</v>
      </c>
      <c r="I42" s="8">
        <v>49.857999999999997</v>
      </c>
      <c r="J42" s="8">
        <v>101.169</v>
      </c>
      <c r="K42" s="8">
        <v>39.142000000000003</v>
      </c>
      <c r="L42" s="8">
        <v>78.284000000000006</v>
      </c>
      <c r="M42" s="5">
        <v>0</v>
      </c>
      <c r="N42" s="5">
        <v>0</v>
      </c>
      <c r="O42" s="8">
        <v>496.945999999999</v>
      </c>
      <c r="P42" s="8">
        <v>993.89199999999801</v>
      </c>
      <c r="Q42" s="8">
        <v>53.634</v>
      </c>
      <c r="R42" s="8">
        <v>104.226</v>
      </c>
      <c r="S42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650.05499999999904</v>
      </c>
      <c r="T42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1215.2449999999981</v>
      </c>
    </row>
    <row r="43" spans="1:20" x14ac:dyDescent="0.25">
      <c r="A43" s="2">
        <v>6</v>
      </c>
      <c r="B43" s="2">
        <v>3</v>
      </c>
      <c r="C43" s="2">
        <v>8</v>
      </c>
      <c r="D43" s="2" t="s">
        <v>46</v>
      </c>
      <c r="E43" s="5">
        <v>0</v>
      </c>
      <c r="F43" s="7">
        <v>0</v>
      </c>
      <c r="G43" s="5">
        <v>0</v>
      </c>
      <c r="H43" s="5">
        <v>0</v>
      </c>
      <c r="I43" s="8">
        <v>30.782</v>
      </c>
      <c r="J43" s="8">
        <v>67.533000000000001</v>
      </c>
      <c r="K43" s="8">
        <v>255.65600000000001</v>
      </c>
      <c r="L43" s="8">
        <v>565.67999999999995</v>
      </c>
      <c r="M43" s="5">
        <v>0</v>
      </c>
      <c r="N43" s="5">
        <v>0</v>
      </c>
      <c r="O43" s="8">
        <v>538.49199999999803</v>
      </c>
      <c r="P43" s="8">
        <v>1076.9839999999999</v>
      </c>
      <c r="Q43" s="8">
        <v>50.365000000000002</v>
      </c>
      <c r="R43" s="8">
        <v>100.07</v>
      </c>
      <c r="S43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875.29499999999803</v>
      </c>
      <c r="T43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1710.1969999999999</v>
      </c>
    </row>
    <row r="44" spans="1:20" x14ac:dyDescent="0.25">
      <c r="A44" s="2">
        <v>6</v>
      </c>
      <c r="B44" s="2">
        <v>3</v>
      </c>
      <c r="C44" s="2">
        <v>23</v>
      </c>
      <c r="D44" s="2" t="s">
        <v>47</v>
      </c>
      <c r="E44" s="5">
        <v>0</v>
      </c>
      <c r="F44" s="7">
        <v>0</v>
      </c>
      <c r="G44" s="5">
        <v>0</v>
      </c>
      <c r="H44" s="5">
        <v>0</v>
      </c>
      <c r="I44" s="8">
        <v>113.502</v>
      </c>
      <c r="J44" s="8">
        <v>332.065</v>
      </c>
      <c r="K44" s="8">
        <v>155.678</v>
      </c>
      <c r="L44" s="8">
        <v>314.738</v>
      </c>
      <c r="M44" s="5">
        <v>0</v>
      </c>
      <c r="N44" s="5">
        <v>0</v>
      </c>
      <c r="O44" s="8">
        <v>889.09900000000005</v>
      </c>
      <c r="P44" s="8">
        <v>1778.807</v>
      </c>
      <c r="Q44" s="8">
        <v>84.552000000000007</v>
      </c>
      <c r="R44" s="8">
        <v>169.10400000000001</v>
      </c>
      <c r="S44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1242.8309999999999</v>
      </c>
      <c r="T44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2425.61</v>
      </c>
    </row>
    <row r="45" spans="1:20" x14ac:dyDescent="0.25">
      <c r="A45" s="2">
        <v>6</v>
      </c>
      <c r="B45" s="2">
        <v>2</v>
      </c>
      <c r="C45" s="2">
        <v>25</v>
      </c>
      <c r="D45" s="2" t="s">
        <v>44</v>
      </c>
      <c r="E45" s="6">
        <v>52.825000000000003</v>
      </c>
      <c r="F45" s="7">
        <v>214.732</v>
      </c>
      <c r="G45" s="5">
        <v>15.128</v>
      </c>
      <c r="H45" s="5">
        <v>60.512</v>
      </c>
      <c r="I45" s="8">
        <v>61.145999999999802</v>
      </c>
      <c r="J45" s="8">
        <v>203.24</v>
      </c>
      <c r="K45" s="8">
        <v>118.46599999999999</v>
      </c>
      <c r="L45" s="8">
        <v>388.78699999999901</v>
      </c>
      <c r="M45" s="5">
        <v>0</v>
      </c>
      <c r="N45" s="5">
        <v>0</v>
      </c>
      <c r="O45" s="8">
        <v>953.79699999998502</v>
      </c>
      <c r="P45" s="8">
        <v>2064.2079999999701</v>
      </c>
      <c r="Q45" s="8">
        <v>20.004000000000001</v>
      </c>
      <c r="R45" s="8">
        <v>39.139000000000003</v>
      </c>
      <c r="S45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1221.3659999999848</v>
      </c>
      <c r="T45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2931.4789999999693</v>
      </c>
    </row>
    <row r="46" spans="1:20" x14ac:dyDescent="0.25">
      <c r="A46" s="2">
        <v>6</v>
      </c>
      <c r="B46" s="2">
        <v>2</v>
      </c>
      <c r="C46" s="2">
        <v>42</v>
      </c>
      <c r="D46" s="2" t="s">
        <v>45</v>
      </c>
      <c r="E46" s="6">
        <v>8.8689999999999998</v>
      </c>
      <c r="F46" s="7">
        <v>35.475999999999999</v>
      </c>
      <c r="G46" s="5">
        <v>0</v>
      </c>
      <c r="H46" s="5">
        <v>0</v>
      </c>
      <c r="I46" s="8">
        <v>62.622</v>
      </c>
      <c r="J46" s="8">
        <v>162.571</v>
      </c>
      <c r="K46" s="8">
        <v>111.751</v>
      </c>
      <c r="L46" s="8">
        <v>255.34700000000001</v>
      </c>
      <c r="M46" s="5">
        <v>0</v>
      </c>
      <c r="N46" s="5">
        <v>0</v>
      </c>
      <c r="O46" s="8">
        <v>968.17599999999595</v>
      </c>
      <c r="P46" s="8">
        <v>1952.14199999999</v>
      </c>
      <c r="Q46" s="8">
        <v>24.946999999999999</v>
      </c>
      <c r="R46" s="8">
        <v>49.893999999999998</v>
      </c>
      <c r="S46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1176.3649999999959</v>
      </c>
      <c r="T46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2405.5359999999901</v>
      </c>
    </row>
    <row r="47" spans="1:20" x14ac:dyDescent="0.25">
      <c r="A47" s="2">
        <v>6</v>
      </c>
      <c r="B47" s="2">
        <v>1</v>
      </c>
      <c r="C47" s="2">
        <v>77</v>
      </c>
      <c r="D47" s="2" t="s">
        <v>43</v>
      </c>
      <c r="E47" s="6">
        <v>57.866</v>
      </c>
      <c r="F47" s="7">
        <v>232.68600000000001</v>
      </c>
      <c r="G47" s="5">
        <v>0</v>
      </c>
      <c r="H47" s="5">
        <v>0</v>
      </c>
      <c r="I47" s="8">
        <v>75.932999999999893</v>
      </c>
      <c r="J47" s="8">
        <v>183.476</v>
      </c>
      <c r="K47" s="8">
        <v>219.06700000000001</v>
      </c>
      <c r="L47" s="8">
        <v>459.020000000001</v>
      </c>
      <c r="M47" s="5">
        <v>0</v>
      </c>
      <c r="N47" s="5">
        <v>0</v>
      </c>
      <c r="O47" s="8">
        <v>1371.2359999999901</v>
      </c>
      <c r="P47" s="8">
        <v>2751.5769999999802</v>
      </c>
      <c r="Q47" s="8">
        <v>60.488</v>
      </c>
      <c r="R47" s="8">
        <v>120.117</v>
      </c>
      <c r="S47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1784.5899999999899</v>
      </c>
      <c r="T47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3626.7589999999814</v>
      </c>
    </row>
    <row r="48" spans="1:20" x14ac:dyDescent="0.25">
      <c r="A48" s="2">
        <v>7</v>
      </c>
      <c r="B48" s="2">
        <v>1</v>
      </c>
      <c r="C48" s="2">
        <v>0</v>
      </c>
      <c r="D48" s="2" t="s">
        <v>48</v>
      </c>
      <c r="E48" s="6">
        <v>16.013000000000002</v>
      </c>
      <c r="F48" s="7">
        <v>128.10400000000001</v>
      </c>
      <c r="G48" s="5">
        <v>0</v>
      </c>
      <c r="H48" s="5">
        <v>0</v>
      </c>
      <c r="I48" s="8">
        <v>17.969000000000001</v>
      </c>
      <c r="J48" s="8">
        <v>58.683999999999997</v>
      </c>
      <c r="K48" s="8">
        <v>123.417</v>
      </c>
      <c r="L48" s="8">
        <v>282.703000000001</v>
      </c>
      <c r="M48" s="5">
        <v>0</v>
      </c>
      <c r="N48" s="5">
        <v>0</v>
      </c>
      <c r="O48" s="8">
        <v>796.32299999999202</v>
      </c>
      <c r="P48" s="8">
        <v>1619.43099999999</v>
      </c>
      <c r="Q48" s="8">
        <v>13.477</v>
      </c>
      <c r="R48" s="8">
        <v>26.954000000000001</v>
      </c>
      <c r="S48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967.198999999992</v>
      </c>
      <c r="T48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2088.9219999999909</v>
      </c>
    </row>
    <row r="49" spans="1:20" x14ac:dyDescent="0.25">
      <c r="A49" s="2">
        <v>7</v>
      </c>
      <c r="B49" s="2">
        <v>3</v>
      </c>
      <c r="C49" s="2">
        <v>16</v>
      </c>
      <c r="D49" s="2" t="s">
        <v>51</v>
      </c>
      <c r="E49" s="5">
        <v>0</v>
      </c>
      <c r="F49" s="7">
        <v>0</v>
      </c>
      <c r="G49" s="5">
        <v>0</v>
      </c>
      <c r="H49" s="5">
        <v>0</v>
      </c>
      <c r="I49" s="8">
        <v>31.532</v>
      </c>
      <c r="J49" s="8">
        <v>75.031999999999996</v>
      </c>
      <c r="K49" s="8">
        <v>90.411000000000001</v>
      </c>
      <c r="L49" s="8">
        <v>180.87</v>
      </c>
      <c r="M49" s="5">
        <v>0</v>
      </c>
      <c r="N49" s="5">
        <v>0</v>
      </c>
      <c r="O49" s="8">
        <v>461.16800000000001</v>
      </c>
      <c r="P49" s="8">
        <v>922.56599999999901</v>
      </c>
      <c r="Q49" s="8">
        <v>40.168999999999997</v>
      </c>
      <c r="R49" s="8">
        <v>80.322000000000003</v>
      </c>
      <c r="S49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623.28</v>
      </c>
      <c r="T49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1178.4679999999989</v>
      </c>
    </row>
    <row r="50" spans="1:20" x14ac:dyDescent="0.25">
      <c r="A50" s="2">
        <v>7</v>
      </c>
      <c r="B50" s="2">
        <v>2</v>
      </c>
      <c r="C50" s="2">
        <v>40</v>
      </c>
      <c r="D50" s="2" t="s">
        <v>50</v>
      </c>
      <c r="E50" s="6">
        <v>112.001</v>
      </c>
      <c r="F50" s="7">
        <v>660.58399999999995</v>
      </c>
      <c r="G50" s="5">
        <v>0</v>
      </c>
      <c r="H50" s="5">
        <v>0</v>
      </c>
      <c r="I50" s="8">
        <v>98.836999999999605</v>
      </c>
      <c r="J50" s="8">
        <v>395.78099999999898</v>
      </c>
      <c r="K50" s="8">
        <v>98.8539999999999</v>
      </c>
      <c r="L50" s="8">
        <v>219.09100000000001</v>
      </c>
      <c r="M50" s="5">
        <v>0</v>
      </c>
      <c r="N50" s="5">
        <v>0</v>
      </c>
      <c r="O50" s="8">
        <v>1538.60399999998</v>
      </c>
      <c r="P50" s="8">
        <v>3316.0889999999599</v>
      </c>
      <c r="Q50" s="8">
        <v>45.030999999999999</v>
      </c>
      <c r="R50" s="8">
        <v>89.93</v>
      </c>
      <c r="S50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1893.3269999999795</v>
      </c>
      <c r="T50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4591.5449999999582</v>
      </c>
    </row>
    <row r="51" spans="1:20" x14ac:dyDescent="0.25">
      <c r="A51" s="2">
        <v>7</v>
      </c>
      <c r="B51" s="2">
        <v>1</v>
      </c>
      <c r="C51" s="2">
        <v>67</v>
      </c>
      <c r="D51" s="2" t="s">
        <v>49</v>
      </c>
      <c r="E51" s="6">
        <v>27.827000000000002</v>
      </c>
      <c r="F51" s="7">
        <v>143.82</v>
      </c>
      <c r="G51" s="5">
        <v>0</v>
      </c>
      <c r="H51" s="5">
        <v>0</v>
      </c>
      <c r="I51" s="8">
        <v>30.263999999999999</v>
      </c>
      <c r="J51" s="8">
        <v>77.445999999999898</v>
      </c>
      <c r="K51" s="8">
        <v>68.451999999999799</v>
      </c>
      <c r="L51" s="8">
        <v>158.232</v>
      </c>
      <c r="M51" s="5">
        <v>0</v>
      </c>
      <c r="N51" s="5">
        <v>0</v>
      </c>
      <c r="O51" s="8">
        <v>709.13599999999997</v>
      </c>
      <c r="P51" s="8">
        <v>1435.924</v>
      </c>
      <c r="Q51" s="8">
        <v>23.358000000000001</v>
      </c>
      <c r="R51" s="8">
        <v>46.701999999999998</v>
      </c>
      <c r="S51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859.03699999999969</v>
      </c>
      <c r="T51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1815.422</v>
      </c>
    </row>
    <row r="52" spans="1:20" x14ac:dyDescent="0.25">
      <c r="A52" s="2">
        <v>7</v>
      </c>
      <c r="B52" s="2">
        <v>3</v>
      </c>
      <c r="C52" s="2">
        <v>78</v>
      </c>
      <c r="D52" s="2" t="s">
        <v>52</v>
      </c>
      <c r="E52" s="5">
        <v>2.367</v>
      </c>
      <c r="F52" s="7">
        <v>9.468</v>
      </c>
      <c r="G52" s="5">
        <v>0</v>
      </c>
      <c r="H52" s="5">
        <v>0</v>
      </c>
      <c r="I52" s="8">
        <v>113.188</v>
      </c>
      <c r="J52" s="8">
        <v>327.87900000000002</v>
      </c>
      <c r="K52" s="8">
        <v>104.504</v>
      </c>
      <c r="L52" s="8">
        <v>232.39400000000001</v>
      </c>
      <c r="M52" s="5">
        <v>0</v>
      </c>
      <c r="N52" s="5">
        <v>0</v>
      </c>
      <c r="O52" s="8">
        <v>912.09399999999596</v>
      </c>
      <c r="P52" s="8">
        <v>1833.96299999999</v>
      </c>
      <c r="Q52" s="8">
        <v>89.086000000000098</v>
      </c>
      <c r="R52" s="8">
        <v>178.172</v>
      </c>
      <c r="S52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1221.2389999999959</v>
      </c>
      <c r="T52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2403.7039999999897</v>
      </c>
    </row>
    <row r="53" spans="1:20" x14ac:dyDescent="0.25">
      <c r="A53" s="2">
        <v>8</v>
      </c>
      <c r="B53" s="2">
        <v>1</v>
      </c>
      <c r="C53" s="2">
        <v>18</v>
      </c>
      <c r="D53" s="2" t="s">
        <v>53</v>
      </c>
      <c r="E53" s="5">
        <v>0</v>
      </c>
      <c r="F53" s="7">
        <v>0</v>
      </c>
      <c r="G53" s="5">
        <v>0</v>
      </c>
      <c r="H53" s="5">
        <v>0</v>
      </c>
      <c r="I53" s="8">
        <v>97.063999999999794</v>
      </c>
      <c r="J53" s="8">
        <v>351.21199999999999</v>
      </c>
      <c r="K53" s="8">
        <v>66.552000000000007</v>
      </c>
      <c r="L53" s="8">
        <v>133.10400000000001</v>
      </c>
      <c r="M53" s="5">
        <v>0</v>
      </c>
      <c r="N53" s="5">
        <v>0</v>
      </c>
      <c r="O53" s="8">
        <v>889.79999999999598</v>
      </c>
      <c r="P53" s="8">
        <v>1784.16499999999</v>
      </c>
      <c r="Q53" s="8">
        <v>60.289000000000001</v>
      </c>
      <c r="R53" s="8">
        <v>120.578</v>
      </c>
      <c r="S53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1113.7049999999958</v>
      </c>
      <c r="T53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2268.4809999999898</v>
      </c>
    </row>
    <row r="54" spans="1:20" x14ac:dyDescent="0.25">
      <c r="A54" s="2">
        <v>8</v>
      </c>
      <c r="B54" s="2">
        <v>2</v>
      </c>
      <c r="C54" s="2">
        <v>46</v>
      </c>
      <c r="D54" s="2" t="s">
        <v>55</v>
      </c>
      <c r="E54" s="5">
        <v>0</v>
      </c>
      <c r="F54" s="7">
        <v>0</v>
      </c>
      <c r="G54" s="5">
        <v>0</v>
      </c>
      <c r="H54" s="5">
        <v>0</v>
      </c>
      <c r="I54" s="8">
        <v>27.012</v>
      </c>
      <c r="J54" s="8">
        <v>66.031000000000006</v>
      </c>
      <c r="K54" s="8">
        <v>33.225999999999999</v>
      </c>
      <c r="L54" s="8">
        <v>66.793999999999997</v>
      </c>
      <c r="M54" s="5">
        <v>0</v>
      </c>
      <c r="N54" s="5">
        <v>0</v>
      </c>
      <c r="O54" s="8">
        <v>449.52499999999901</v>
      </c>
      <c r="P54" s="8">
        <v>898.87699999999802</v>
      </c>
      <c r="Q54" s="8">
        <v>9.5069999999999997</v>
      </c>
      <c r="R54" s="8">
        <v>19.013999999999999</v>
      </c>
      <c r="S54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519.26999999999896</v>
      </c>
      <c r="T54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1031.701999999998</v>
      </c>
    </row>
    <row r="55" spans="1:20" x14ac:dyDescent="0.25">
      <c r="A55" s="2">
        <v>8</v>
      </c>
      <c r="B55" s="2">
        <v>2</v>
      </c>
      <c r="C55" s="2">
        <v>52</v>
      </c>
      <c r="D55" s="2" t="s">
        <v>56</v>
      </c>
      <c r="E55" s="5">
        <v>0</v>
      </c>
      <c r="F55" s="7">
        <v>0</v>
      </c>
      <c r="G55" s="5">
        <v>0</v>
      </c>
      <c r="H55" s="5">
        <v>0</v>
      </c>
      <c r="I55" s="8">
        <v>60.9269999999999</v>
      </c>
      <c r="J55" s="8">
        <v>218.52</v>
      </c>
      <c r="K55" s="8">
        <v>30.864999999999998</v>
      </c>
      <c r="L55" s="8">
        <v>75.263999999999896</v>
      </c>
      <c r="M55" s="5">
        <v>0</v>
      </c>
      <c r="N55" s="5">
        <v>0</v>
      </c>
      <c r="O55" s="8">
        <v>401.277999999999</v>
      </c>
      <c r="P55" s="8">
        <v>806.04499999999803</v>
      </c>
      <c r="Q55" s="8">
        <v>11.885</v>
      </c>
      <c r="R55" s="8">
        <v>23.77</v>
      </c>
      <c r="S55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504.9549999999989</v>
      </c>
      <c r="T55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1099.8289999999979</v>
      </c>
    </row>
    <row r="56" spans="1:20" x14ac:dyDescent="0.25">
      <c r="A56" s="2">
        <v>8</v>
      </c>
      <c r="B56" s="2">
        <v>1</v>
      </c>
      <c r="C56" s="2">
        <v>61</v>
      </c>
      <c r="D56" s="2" t="s">
        <v>58</v>
      </c>
      <c r="E56" s="6">
        <v>24.489000000000001</v>
      </c>
      <c r="F56" s="7">
        <v>97.956000000000003</v>
      </c>
      <c r="G56" s="5">
        <v>0</v>
      </c>
      <c r="H56" s="5">
        <v>0</v>
      </c>
      <c r="I56" s="8">
        <v>24.672000000000001</v>
      </c>
      <c r="J56" s="8">
        <v>49.86</v>
      </c>
      <c r="K56" s="8">
        <v>105.09399999999999</v>
      </c>
      <c r="L56" s="8">
        <v>235.09100000000001</v>
      </c>
      <c r="M56" s="5">
        <v>0</v>
      </c>
      <c r="N56" s="5">
        <v>0</v>
      </c>
      <c r="O56" s="8">
        <v>484.06599999999901</v>
      </c>
      <c r="P56" s="8">
        <v>968.20599999999797</v>
      </c>
      <c r="Q56" s="8">
        <v>40.311999999999998</v>
      </c>
      <c r="R56" s="8">
        <v>80.623999999999995</v>
      </c>
      <c r="S56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678.63299999999902</v>
      </c>
      <c r="T56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1351.112999999998</v>
      </c>
    </row>
    <row r="57" spans="1:20" x14ac:dyDescent="0.25">
      <c r="A57" s="2">
        <v>8</v>
      </c>
      <c r="B57" s="2">
        <v>2</v>
      </c>
      <c r="C57" s="2">
        <v>62</v>
      </c>
      <c r="D57" s="2" t="s">
        <v>57</v>
      </c>
      <c r="E57" s="5">
        <v>0</v>
      </c>
      <c r="F57" s="7">
        <v>0</v>
      </c>
      <c r="G57" s="5">
        <v>0</v>
      </c>
      <c r="H57" s="5">
        <v>0</v>
      </c>
      <c r="I57" s="8">
        <v>59.023999999999901</v>
      </c>
      <c r="J57" s="8">
        <v>179.26300000000001</v>
      </c>
      <c r="K57" s="8">
        <v>132.63900000000001</v>
      </c>
      <c r="L57" s="8">
        <v>288.27199999999999</v>
      </c>
      <c r="M57" s="5">
        <v>0</v>
      </c>
      <c r="N57" s="5">
        <v>0</v>
      </c>
      <c r="O57" s="8">
        <v>836.43599999999606</v>
      </c>
      <c r="P57" s="8">
        <v>1680.0329999999899</v>
      </c>
      <c r="Q57" s="8">
        <v>51.149000000000001</v>
      </c>
      <c r="R57" s="8">
        <v>102.215</v>
      </c>
      <c r="S57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1079.247999999996</v>
      </c>
      <c r="T57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2147.5679999999898</v>
      </c>
    </row>
    <row r="58" spans="1:20" x14ac:dyDescent="0.25">
      <c r="A58" s="2">
        <v>8</v>
      </c>
      <c r="B58" s="2">
        <v>1</v>
      </c>
      <c r="C58" s="2">
        <v>75</v>
      </c>
      <c r="D58" s="2" t="s">
        <v>54</v>
      </c>
      <c r="E58" s="6">
        <v>46.816999999999901</v>
      </c>
      <c r="F58" s="7">
        <v>201.916</v>
      </c>
      <c r="G58" s="5">
        <v>0</v>
      </c>
      <c r="H58" s="5">
        <v>0</v>
      </c>
      <c r="I58" s="8">
        <v>84.47</v>
      </c>
      <c r="J58" s="8">
        <v>261.017</v>
      </c>
      <c r="K58" s="8">
        <v>99.86</v>
      </c>
      <c r="L58" s="8">
        <v>212.86199999999999</v>
      </c>
      <c r="M58" s="5">
        <v>0</v>
      </c>
      <c r="N58" s="5">
        <v>0</v>
      </c>
      <c r="O58" s="8">
        <v>1431.53799999999</v>
      </c>
      <c r="P58" s="8">
        <v>2879.8719999999898</v>
      </c>
      <c r="Q58" s="8">
        <v>67.771000000000001</v>
      </c>
      <c r="R58" s="8">
        <v>135.542</v>
      </c>
      <c r="S58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1730.4559999999899</v>
      </c>
      <c r="T58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3555.6669999999899</v>
      </c>
    </row>
    <row r="59" spans="1:20" x14ac:dyDescent="0.25">
      <c r="A59" s="2">
        <v>8</v>
      </c>
      <c r="B59" s="2">
        <v>2</v>
      </c>
      <c r="C59" s="2">
        <v>76</v>
      </c>
      <c r="D59" s="2" t="s">
        <v>59</v>
      </c>
      <c r="E59" s="6">
        <v>13.002000000000001</v>
      </c>
      <c r="F59" s="7">
        <v>52.008000000000003</v>
      </c>
      <c r="G59" s="5">
        <v>0</v>
      </c>
      <c r="H59" s="5">
        <v>0</v>
      </c>
      <c r="I59" s="8">
        <v>80.572999999999894</v>
      </c>
      <c r="J59" s="8">
        <v>271.81700000000001</v>
      </c>
      <c r="K59" s="8">
        <v>46.233999999999902</v>
      </c>
      <c r="L59" s="8">
        <v>92.468000000000004</v>
      </c>
      <c r="M59" s="5">
        <v>0</v>
      </c>
      <c r="N59" s="5">
        <v>0</v>
      </c>
      <c r="O59" s="8">
        <v>612.05699999999695</v>
      </c>
      <c r="P59" s="8">
        <v>1225.71299999999</v>
      </c>
      <c r="Q59" s="8">
        <v>34.283999999999999</v>
      </c>
      <c r="R59" s="8">
        <v>68.567999999999998</v>
      </c>
      <c r="S59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786.14999999999679</v>
      </c>
      <c r="T59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1642.0059999999899</v>
      </c>
    </row>
    <row r="60" spans="1:20" x14ac:dyDescent="0.25">
      <c r="A60" s="2">
        <v>8</v>
      </c>
      <c r="B60" s="2">
        <v>2</v>
      </c>
      <c r="C60" s="2">
        <v>82</v>
      </c>
      <c r="D60" s="2" t="s">
        <v>60</v>
      </c>
      <c r="E60" s="5">
        <v>0</v>
      </c>
      <c r="F60" s="7">
        <v>0</v>
      </c>
      <c r="G60" s="5">
        <v>0</v>
      </c>
      <c r="H60" s="5">
        <v>0</v>
      </c>
      <c r="I60" s="8">
        <v>74.685000000000002</v>
      </c>
      <c r="J60" s="8">
        <v>202.416</v>
      </c>
      <c r="K60" s="8">
        <v>26.050999999999998</v>
      </c>
      <c r="L60" s="8">
        <v>52.101999999999997</v>
      </c>
      <c r="M60" s="5">
        <v>0</v>
      </c>
      <c r="N60" s="5">
        <v>0</v>
      </c>
      <c r="O60" s="8">
        <v>426.18099999999902</v>
      </c>
      <c r="P60" s="8">
        <v>852.61799999999698</v>
      </c>
      <c r="Q60" s="8">
        <v>27.722999999999999</v>
      </c>
      <c r="R60" s="8">
        <v>55.445999999999998</v>
      </c>
      <c r="S60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554.63999999999896</v>
      </c>
      <c r="T60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1107.135999999997</v>
      </c>
    </row>
    <row r="61" spans="1:20" x14ac:dyDescent="0.25">
      <c r="A61" s="2">
        <v>9</v>
      </c>
      <c r="B61" s="2">
        <v>1</v>
      </c>
      <c r="C61" s="2">
        <v>28</v>
      </c>
      <c r="D61" s="2" t="s">
        <v>61</v>
      </c>
      <c r="E61" s="6">
        <v>41.012</v>
      </c>
      <c r="F61" s="7">
        <v>222.38399999999999</v>
      </c>
      <c r="G61" s="5">
        <v>0</v>
      </c>
      <c r="H61" s="5">
        <v>0</v>
      </c>
      <c r="I61" s="8">
        <v>37.621000000000002</v>
      </c>
      <c r="J61" s="8">
        <v>119.514</v>
      </c>
      <c r="K61" s="8">
        <v>128.209</v>
      </c>
      <c r="L61" s="8">
        <v>279.392</v>
      </c>
      <c r="M61" s="5">
        <v>0</v>
      </c>
      <c r="N61" s="5">
        <v>0</v>
      </c>
      <c r="O61" s="8">
        <v>1285.1109999999901</v>
      </c>
      <c r="P61" s="8">
        <v>2591.4579999999801</v>
      </c>
      <c r="Q61" s="8">
        <v>42.962000000000003</v>
      </c>
      <c r="R61" s="8">
        <v>85.924000000000007</v>
      </c>
      <c r="S61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1534.9149999999902</v>
      </c>
      <c r="T61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3212.74799999998</v>
      </c>
    </row>
    <row r="62" spans="1:20" x14ac:dyDescent="0.25">
      <c r="A62" s="2">
        <v>9</v>
      </c>
      <c r="B62" s="2">
        <v>2</v>
      </c>
      <c r="C62" s="2">
        <v>29</v>
      </c>
      <c r="D62" s="2" t="s">
        <v>63</v>
      </c>
      <c r="E62" s="6">
        <v>19.234999999999999</v>
      </c>
      <c r="F62" s="7">
        <v>80.551999999999893</v>
      </c>
      <c r="G62" s="5">
        <v>0</v>
      </c>
      <c r="H62" s="5">
        <v>0</v>
      </c>
      <c r="I62" s="8">
        <v>54.18</v>
      </c>
      <c r="J62" s="8">
        <v>110.89700000000001</v>
      </c>
      <c r="K62" s="8">
        <v>32.143999999999998</v>
      </c>
      <c r="L62" s="8">
        <v>65.518000000000001</v>
      </c>
      <c r="M62" s="5">
        <v>0</v>
      </c>
      <c r="N62" s="5">
        <v>0</v>
      </c>
      <c r="O62" s="8">
        <v>398.33699999999902</v>
      </c>
      <c r="P62" s="8">
        <v>796.67399999999895</v>
      </c>
      <c r="Q62" s="8">
        <v>17.369</v>
      </c>
      <c r="R62" s="8">
        <v>34.725000000000001</v>
      </c>
      <c r="S62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521.26499999999908</v>
      </c>
      <c r="T62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1053.6409999999987</v>
      </c>
    </row>
    <row r="63" spans="1:20" x14ac:dyDescent="0.25">
      <c r="A63" s="2">
        <v>9</v>
      </c>
      <c r="B63" s="2">
        <v>2</v>
      </c>
      <c r="C63" s="2">
        <v>33</v>
      </c>
      <c r="D63" s="2" t="s">
        <v>64</v>
      </c>
      <c r="E63" s="6">
        <v>37.136000000000003</v>
      </c>
      <c r="F63" s="7">
        <v>175.28200000000001</v>
      </c>
      <c r="G63" s="5">
        <v>0</v>
      </c>
      <c r="H63" s="5">
        <v>0</v>
      </c>
      <c r="I63" s="8">
        <v>81.904999999999902</v>
      </c>
      <c r="J63" s="8">
        <v>283.45499999999998</v>
      </c>
      <c r="K63" s="8">
        <v>86.624999999999901</v>
      </c>
      <c r="L63" s="8">
        <v>274.00700000000001</v>
      </c>
      <c r="M63" s="5">
        <v>0</v>
      </c>
      <c r="N63" s="5">
        <v>0</v>
      </c>
      <c r="O63" s="8">
        <v>772.23199999999201</v>
      </c>
      <c r="P63" s="8">
        <v>1642.4159999999899</v>
      </c>
      <c r="Q63" s="8">
        <v>15.132</v>
      </c>
      <c r="R63" s="8">
        <v>30.207999999999998</v>
      </c>
      <c r="S63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993.02999999999179</v>
      </c>
      <c r="T63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2375.1599999999899</v>
      </c>
    </row>
    <row r="64" spans="1:20" x14ac:dyDescent="0.25">
      <c r="A64" s="2">
        <v>9</v>
      </c>
      <c r="B64" s="2">
        <v>1</v>
      </c>
      <c r="C64" s="2">
        <v>79</v>
      </c>
      <c r="D64" s="2" t="s">
        <v>62</v>
      </c>
      <c r="E64" s="6">
        <v>19.379000000000001</v>
      </c>
      <c r="F64" s="7">
        <v>155.03200000000001</v>
      </c>
      <c r="G64" s="5">
        <v>0</v>
      </c>
      <c r="H64" s="5">
        <v>0</v>
      </c>
      <c r="I64" s="8">
        <v>60.6679999999998</v>
      </c>
      <c r="J64" s="8">
        <v>197.866999999999</v>
      </c>
      <c r="K64" s="8">
        <v>56.500999999999998</v>
      </c>
      <c r="L64" s="8">
        <v>116.157</v>
      </c>
      <c r="M64" s="5">
        <v>0</v>
      </c>
      <c r="N64" s="5">
        <v>0</v>
      </c>
      <c r="O64" s="8">
        <v>1008.09299999999</v>
      </c>
      <c r="P64" s="8">
        <v>2031.2059999999899</v>
      </c>
      <c r="Q64" s="8">
        <v>37.023000000000003</v>
      </c>
      <c r="R64" s="8">
        <v>74.046000000000006</v>
      </c>
      <c r="S64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1181.6639999999898</v>
      </c>
      <c r="T64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2500.2619999999888</v>
      </c>
    </row>
    <row r="65" spans="1:20" x14ac:dyDescent="0.25">
      <c r="A65" s="2">
        <v>9</v>
      </c>
      <c r="B65" s="2">
        <v>2</v>
      </c>
      <c r="C65" s="2">
        <v>84</v>
      </c>
      <c r="D65" s="2" t="s">
        <v>65</v>
      </c>
      <c r="E65" s="5">
        <v>0</v>
      </c>
      <c r="F65" s="7">
        <v>0</v>
      </c>
      <c r="G65" s="5">
        <v>0</v>
      </c>
      <c r="H65" s="5">
        <v>0</v>
      </c>
      <c r="I65" s="8">
        <v>17.466000000000001</v>
      </c>
      <c r="J65" s="8">
        <v>48.095999999999997</v>
      </c>
      <c r="K65" s="8">
        <v>126.05800000000001</v>
      </c>
      <c r="L65" s="8">
        <v>252.11600000000001</v>
      </c>
      <c r="M65" s="5">
        <v>0</v>
      </c>
      <c r="N65" s="5">
        <v>0</v>
      </c>
      <c r="O65" s="8">
        <v>702.66600000000005</v>
      </c>
      <c r="P65" s="8">
        <v>1406.454</v>
      </c>
      <c r="Q65" s="8">
        <v>57.423999999999999</v>
      </c>
      <c r="R65" s="8">
        <v>114.848</v>
      </c>
      <c r="S65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903.61400000000003</v>
      </c>
      <c r="T65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1706.6659999999999</v>
      </c>
    </row>
    <row r="66" spans="1:20" x14ac:dyDescent="0.25">
      <c r="A66" s="2">
        <v>10</v>
      </c>
      <c r="B66" s="2">
        <v>3</v>
      </c>
      <c r="C66" s="2">
        <v>3</v>
      </c>
      <c r="D66" s="2" t="s">
        <v>69</v>
      </c>
      <c r="E66" s="5">
        <v>0</v>
      </c>
      <c r="F66" s="7">
        <v>0</v>
      </c>
      <c r="G66" s="5">
        <v>0</v>
      </c>
      <c r="H66" s="5">
        <v>0</v>
      </c>
      <c r="I66" s="8">
        <v>53.069000000000003</v>
      </c>
      <c r="J66" s="8">
        <v>157.40600000000001</v>
      </c>
      <c r="K66" s="8">
        <v>72.745999999999995</v>
      </c>
      <c r="L66" s="8">
        <v>145.49199999999999</v>
      </c>
      <c r="M66" s="5">
        <v>0</v>
      </c>
      <c r="N66" s="5">
        <v>0</v>
      </c>
      <c r="O66" s="8">
        <v>649.90799999999899</v>
      </c>
      <c r="P66" s="8">
        <v>1299.83</v>
      </c>
      <c r="Q66" s="8">
        <v>32.575000000000003</v>
      </c>
      <c r="R66" s="8">
        <v>65.150000000000006</v>
      </c>
      <c r="S66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808.29799999999909</v>
      </c>
      <c r="T66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1602.7280000000001</v>
      </c>
    </row>
    <row r="67" spans="1:20" x14ac:dyDescent="0.25">
      <c r="A67" s="2">
        <v>10</v>
      </c>
      <c r="B67" s="2">
        <v>1</v>
      </c>
      <c r="C67" s="2">
        <v>12</v>
      </c>
      <c r="D67" s="2" t="s">
        <v>66</v>
      </c>
      <c r="E67" s="6">
        <v>14.106999999999999</v>
      </c>
      <c r="F67" s="7">
        <v>121.39400000000001</v>
      </c>
      <c r="G67" s="5">
        <v>0</v>
      </c>
      <c r="H67" s="5">
        <v>0</v>
      </c>
      <c r="I67" s="8">
        <v>32.71</v>
      </c>
      <c r="J67" s="8">
        <v>97.9050000000002</v>
      </c>
      <c r="K67" s="8">
        <v>81.438999999999993</v>
      </c>
      <c r="L67" s="8">
        <v>220.417</v>
      </c>
      <c r="M67" s="5">
        <v>0</v>
      </c>
      <c r="N67" s="5">
        <v>0</v>
      </c>
      <c r="O67" s="8">
        <v>674.943999999992</v>
      </c>
      <c r="P67" s="8">
        <v>1404.6799999999901</v>
      </c>
      <c r="Q67" s="8">
        <v>13.638</v>
      </c>
      <c r="R67" s="8">
        <v>27.276</v>
      </c>
      <c r="S67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816.83799999999201</v>
      </c>
      <c r="T67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1844.3959999999902</v>
      </c>
    </row>
    <row r="68" spans="1:20" x14ac:dyDescent="0.25">
      <c r="A68" s="2">
        <v>10</v>
      </c>
      <c r="B68" s="2">
        <v>2</v>
      </c>
      <c r="C68" s="2">
        <v>59</v>
      </c>
      <c r="D68" s="2" t="s">
        <v>68</v>
      </c>
      <c r="E68" s="6">
        <v>121.506</v>
      </c>
      <c r="F68" s="7">
        <v>824.30200000000104</v>
      </c>
      <c r="G68" s="5">
        <v>0</v>
      </c>
      <c r="H68" s="5">
        <v>0</v>
      </c>
      <c r="I68" s="8">
        <v>52.519999999999897</v>
      </c>
      <c r="J68" s="8">
        <v>229.614</v>
      </c>
      <c r="K68" s="8">
        <v>149.322</v>
      </c>
      <c r="L68" s="8">
        <v>542.39599999999905</v>
      </c>
      <c r="M68" s="5">
        <v>0</v>
      </c>
      <c r="N68" s="5">
        <v>0</v>
      </c>
      <c r="O68" s="8">
        <v>644.99699999998995</v>
      </c>
      <c r="P68" s="8">
        <v>1472.9589999999801</v>
      </c>
      <c r="Q68" s="8">
        <v>11.166</v>
      </c>
      <c r="R68" s="8">
        <v>22.332000000000001</v>
      </c>
      <c r="S68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979.51099999998985</v>
      </c>
      <c r="T68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3069.2709999999802</v>
      </c>
    </row>
    <row r="69" spans="1:20" x14ac:dyDescent="0.25">
      <c r="A69" s="2">
        <v>10</v>
      </c>
      <c r="B69" s="2">
        <v>1</v>
      </c>
      <c r="C69" s="2">
        <v>83</v>
      </c>
      <c r="D69" s="2" t="s">
        <v>67</v>
      </c>
      <c r="E69" s="5">
        <v>0</v>
      </c>
      <c r="F69" s="7">
        <v>0</v>
      </c>
      <c r="G69" s="5">
        <v>0</v>
      </c>
      <c r="H69" s="5">
        <v>0</v>
      </c>
      <c r="I69" s="8">
        <v>28.512</v>
      </c>
      <c r="J69" s="8">
        <v>82.49</v>
      </c>
      <c r="K69" s="8">
        <v>97.564000000000206</v>
      </c>
      <c r="L69" s="8">
        <v>234.36600000000001</v>
      </c>
      <c r="M69" s="5">
        <v>0</v>
      </c>
      <c r="N69" s="5">
        <v>0</v>
      </c>
      <c r="O69" s="8">
        <v>695.91899999999703</v>
      </c>
      <c r="P69" s="8">
        <v>1394.586</v>
      </c>
      <c r="Q69" s="8">
        <v>23.085000000000001</v>
      </c>
      <c r="R69" s="8">
        <v>46.17</v>
      </c>
      <c r="S69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845.07999999999731</v>
      </c>
      <c r="T69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1711.442</v>
      </c>
    </row>
    <row r="70" spans="1:20" x14ac:dyDescent="0.25">
      <c r="A70" s="2">
        <v>10</v>
      </c>
      <c r="B70" s="2">
        <v>3</v>
      </c>
      <c r="C70" s="2">
        <v>89</v>
      </c>
      <c r="D70" s="2" t="s">
        <v>70</v>
      </c>
      <c r="E70" s="5">
        <v>0</v>
      </c>
      <c r="F70" s="7">
        <v>0</v>
      </c>
      <c r="G70" s="5">
        <v>0</v>
      </c>
      <c r="H70" s="5">
        <v>0</v>
      </c>
      <c r="I70" s="8">
        <v>70.787999999999997</v>
      </c>
      <c r="J70" s="8">
        <v>270.35199999999998</v>
      </c>
      <c r="K70" s="8">
        <v>121.59</v>
      </c>
      <c r="L70" s="8">
        <v>252.709</v>
      </c>
      <c r="M70" s="5">
        <v>0</v>
      </c>
      <c r="N70" s="5">
        <v>0</v>
      </c>
      <c r="O70" s="8">
        <v>1395.6979999999901</v>
      </c>
      <c r="P70" s="8">
        <v>2805.9609999999798</v>
      </c>
      <c r="Q70" s="8">
        <v>20.186</v>
      </c>
      <c r="R70" s="8">
        <v>40.372</v>
      </c>
      <c r="S70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1608.2619999999899</v>
      </c>
      <c r="T70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3329.0219999999799</v>
      </c>
    </row>
    <row r="71" spans="1:20" x14ac:dyDescent="0.25">
      <c r="A71" s="2">
        <v>11</v>
      </c>
      <c r="B71" s="2">
        <v>1</v>
      </c>
      <c r="C71" s="2">
        <v>2</v>
      </c>
      <c r="D71" s="2" t="s">
        <v>71</v>
      </c>
      <c r="E71" s="5">
        <v>0</v>
      </c>
      <c r="F71" s="7">
        <v>0</v>
      </c>
      <c r="G71" s="5">
        <v>0</v>
      </c>
      <c r="H71" s="5">
        <v>0</v>
      </c>
      <c r="I71" s="8">
        <v>31.948</v>
      </c>
      <c r="J71" s="8">
        <v>63.895999999999901</v>
      </c>
      <c r="K71" s="8">
        <v>52.634</v>
      </c>
      <c r="L71" s="8">
        <v>105.364</v>
      </c>
      <c r="M71" s="5">
        <v>0</v>
      </c>
      <c r="N71" s="5">
        <v>0</v>
      </c>
      <c r="O71" s="8">
        <v>302.67200000000003</v>
      </c>
      <c r="P71" s="8">
        <v>605.29300000000001</v>
      </c>
      <c r="Q71" s="8">
        <v>60.576999999999998</v>
      </c>
      <c r="R71" s="8">
        <v>121.154</v>
      </c>
      <c r="S71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447.83100000000002</v>
      </c>
      <c r="T71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774.55299999999988</v>
      </c>
    </row>
    <row r="72" spans="1:20" x14ac:dyDescent="0.25">
      <c r="A72" s="2">
        <v>11</v>
      </c>
      <c r="B72" s="2">
        <v>3</v>
      </c>
      <c r="C72" s="2">
        <v>4</v>
      </c>
      <c r="D72" s="2" t="s">
        <v>77</v>
      </c>
      <c r="E72" s="5">
        <v>0</v>
      </c>
      <c r="F72" s="7">
        <v>0</v>
      </c>
      <c r="G72" s="5">
        <v>0</v>
      </c>
      <c r="H72" s="5">
        <v>0</v>
      </c>
      <c r="I72" s="8">
        <v>31.280999999999999</v>
      </c>
      <c r="J72" s="8">
        <v>95.180999999999997</v>
      </c>
      <c r="K72" s="8">
        <v>87.427999999999997</v>
      </c>
      <c r="L72" s="8">
        <v>174.85599999999999</v>
      </c>
      <c r="M72" s="5">
        <v>0</v>
      </c>
      <c r="N72" s="5">
        <v>0</v>
      </c>
      <c r="O72" s="8">
        <v>485.62099999999901</v>
      </c>
      <c r="P72" s="8">
        <v>972.27999999999702</v>
      </c>
      <c r="Q72" s="8">
        <v>187.90100000000001</v>
      </c>
      <c r="R72" s="8">
        <v>375.55799999999999</v>
      </c>
      <c r="S72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792.23099999999909</v>
      </c>
      <c r="T72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1242.3169999999971</v>
      </c>
    </row>
    <row r="73" spans="1:20" x14ac:dyDescent="0.25">
      <c r="A73" s="2">
        <v>11</v>
      </c>
      <c r="B73" s="2">
        <v>2</v>
      </c>
      <c r="C73" s="2">
        <v>5</v>
      </c>
      <c r="D73" s="2" t="s">
        <v>74</v>
      </c>
      <c r="E73" s="5">
        <v>0</v>
      </c>
      <c r="F73" s="7">
        <v>0</v>
      </c>
      <c r="G73" s="5">
        <v>0</v>
      </c>
      <c r="H73" s="5">
        <v>0</v>
      </c>
      <c r="I73" s="8">
        <v>44.697000000000003</v>
      </c>
      <c r="J73" s="8">
        <v>91.537000000000006</v>
      </c>
      <c r="K73" s="8">
        <v>42.162999999999997</v>
      </c>
      <c r="L73" s="8">
        <v>88.778000000000105</v>
      </c>
      <c r="M73" s="5">
        <v>0</v>
      </c>
      <c r="N73" s="5">
        <v>0</v>
      </c>
      <c r="O73" s="8">
        <v>197.88200000000001</v>
      </c>
      <c r="P73" s="8">
        <v>395.76400000000001</v>
      </c>
      <c r="Q73" s="8">
        <v>50.448</v>
      </c>
      <c r="R73" s="8">
        <v>100.896</v>
      </c>
      <c r="S73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335.19</v>
      </c>
      <c r="T73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576.07900000000018</v>
      </c>
    </row>
    <row r="74" spans="1:20" x14ac:dyDescent="0.25">
      <c r="A74" s="2">
        <v>11</v>
      </c>
      <c r="B74" s="2">
        <v>2</v>
      </c>
      <c r="C74" s="2">
        <v>13</v>
      </c>
      <c r="D74" s="2" t="s">
        <v>75</v>
      </c>
      <c r="E74" s="5">
        <v>0</v>
      </c>
      <c r="F74" s="7">
        <v>0</v>
      </c>
      <c r="G74" s="5">
        <v>0</v>
      </c>
      <c r="H74" s="5">
        <v>0</v>
      </c>
      <c r="I74" s="8">
        <v>66.158999999999907</v>
      </c>
      <c r="J74" s="8">
        <v>213.405</v>
      </c>
      <c r="K74" s="8">
        <v>44.488999999999997</v>
      </c>
      <c r="L74" s="8">
        <v>91.006</v>
      </c>
      <c r="M74" s="5">
        <v>7.8179999999999996</v>
      </c>
      <c r="N74" s="5">
        <v>15.635999999999999</v>
      </c>
      <c r="O74" s="8">
        <v>491.67899999999901</v>
      </c>
      <c r="P74" s="8">
        <v>1003.428</v>
      </c>
      <c r="Q74" s="8">
        <v>76.471999999999994</v>
      </c>
      <c r="R74" s="8">
        <v>152.94399999999999</v>
      </c>
      <c r="S74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686.61699999999894</v>
      </c>
      <c r="T74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1307.8389999999999</v>
      </c>
    </row>
    <row r="75" spans="1:20" x14ac:dyDescent="0.25">
      <c r="A75" s="2">
        <v>11</v>
      </c>
      <c r="B75" s="2">
        <v>1</v>
      </c>
      <c r="C75" s="2">
        <v>85</v>
      </c>
      <c r="D75" s="2" t="s">
        <v>72</v>
      </c>
      <c r="E75" s="6">
        <v>35.808</v>
      </c>
      <c r="F75" s="7">
        <v>143.232</v>
      </c>
      <c r="G75" s="5">
        <v>0</v>
      </c>
      <c r="H75" s="5">
        <v>0</v>
      </c>
      <c r="I75" s="8">
        <v>58.500999999999998</v>
      </c>
      <c r="J75" s="8">
        <v>174.68</v>
      </c>
      <c r="K75" s="8">
        <v>81.489999999999895</v>
      </c>
      <c r="L75" s="8">
        <v>177.822</v>
      </c>
      <c r="M75" s="5">
        <v>0</v>
      </c>
      <c r="N75" s="5">
        <v>0</v>
      </c>
      <c r="O75" s="8">
        <v>900.10999999999501</v>
      </c>
      <c r="P75" s="8">
        <v>1802.6579999999899</v>
      </c>
      <c r="Q75" s="8">
        <v>44.972999999999999</v>
      </c>
      <c r="R75" s="8">
        <v>89.426000000000002</v>
      </c>
      <c r="S75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1120.8819999999948</v>
      </c>
      <c r="T75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2298.3919999999898</v>
      </c>
    </row>
    <row r="76" spans="1:20" x14ac:dyDescent="0.25">
      <c r="A76" s="2">
        <v>11</v>
      </c>
      <c r="B76" s="2">
        <v>2</v>
      </c>
      <c r="C76" s="2">
        <v>94</v>
      </c>
      <c r="D76" s="2" t="s">
        <v>76</v>
      </c>
      <c r="E76" s="5">
        <v>0</v>
      </c>
      <c r="F76" s="7">
        <v>0</v>
      </c>
      <c r="G76" s="5">
        <v>0</v>
      </c>
      <c r="H76" s="5">
        <v>0</v>
      </c>
      <c r="I76" s="8">
        <v>56.728000000000002</v>
      </c>
      <c r="J76" s="8">
        <v>165.29300000000001</v>
      </c>
      <c r="K76" s="8">
        <v>34.362000000000002</v>
      </c>
      <c r="L76" s="8">
        <v>75.614000000000004</v>
      </c>
      <c r="M76" s="5">
        <v>0</v>
      </c>
      <c r="N76" s="5">
        <v>0</v>
      </c>
      <c r="O76" s="8">
        <v>364.58899999999898</v>
      </c>
      <c r="P76" s="8">
        <v>730.93799999999806</v>
      </c>
      <c r="Q76" s="8">
        <v>112.895</v>
      </c>
      <c r="R76" s="8">
        <v>225.54499999999999</v>
      </c>
      <c r="S76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568.57399999999893</v>
      </c>
      <c r="T76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971.84499999999809</v>
      </c>
    </row>
    <row r="77" spans="1:20" x14ac:dyDescent="0.25">
      <c r="A77" s="2">
        <v>11</v>
      </c>
      <c r="B77" s="2">
        <v>3</v>
      </c>
      <c r="C77" s="2">
        <v>96</v>
      </c>
      <c r="D77" s="2" t="s">
        <v>78</v>
      </c>
      <c r="E77" s="5">
        <v>0</v>
      </c>
      <c r="F77" s="7">
        <v>0</v>
      </c>
      <c r="G77" s="5">
        <v>0</v>
      </c>
      <c r="H77" s="5">
        <v>0</v>
      </c>
      <c r="I77" s="8">
        <v>49.145000000000003</v>
      </c>
      <c r="J77" s="8">
        <v>174.577</v>
      </c>
      <c r="K77" s="8">
        <v>101.249</v>
      </c>
      <c r="L77" s="8">
        <v>225.80499999999901</v>
      </c>
      <c r="M77" s="5">
        <v>0</v>
      </c>
      <c r="N77" s="5">
        <v>0</v>
      </c>
      <c r="O77" s="8">
        <v>993.68099999999504</v>
      </c>
      <c r="P77" s="8">
        <v>1988.25899999999</v>
      </c>
      <c r="Q77" s="8">
        <v>172.05799999999999</v>
      </c>
      <c r="R77" s="8">
        <v>344.11599999999999</v>
      </c>
      <c r="S77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1316.132999999995</v>
      </c>
      <c r="T77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2388.6409999999892</v>
      </c>
    </row>
    <row r="78" spans="1:20" x14ac:dyDescent="0.25">
      <c r="A78" s="2">
        <v>11</v>
      </c>
      <c r="B78" s="2">
        <v>1</v>
      </c>
      <c r="C78" s="2">
        <v>98</v>
      </c>
      <c r="D78" s="2" t="s">
        <v>73</v>
      </c>
      <c r="E78" s="6">
        <v>13.755000000000001</v>
      </c>
      <c r="F78" s="7">
        <v>55.02</v>
      </c>
      <c r="G78" s="5">
        <v>0</v>
      </c>
      <c r="H78" s="5">
        <v>0</v>
      </c>
      <c r="I78" s="8">
        <v>53.441000000000003</v>
      </c>
      <c r="J78" s="8">
        <v>150.953</v>
      </c>
      <c r="K78" s="8">
        <v>23.513999999999999</v>
      </c>
      <c r="L78" s="8">
        <v>49.847999999999999</v>
      </c>
      <c r="M78" s="5">
        <v>0</v>
      </c>
      <c r="N78" s="5">
        <v>0</v>
      </c>
      <c r="O78" s="8">
        <v>596.03799999999899</v>
      </c>
      <c r="P78" s="8">
        <v>1192.4960000000001</v>
      </c>
      <c r="Q78" s="8">
        <v>30.908999999999999</v>
      </c>
      <c r="R78" s="8">
        <v>61.817999999999998</v>
      </c>
      <c r="S78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717.65699999999902</v>
      </c>
      <c r="T78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1448.317</v>
      </c>
    </row>
    <row r="79" spans="1:20" x14ac:dyDescent="0.25">
      <c r="A79" s="2">
        <v>12</v>
      </c>
      <c r="B79" s="2">
        <v>2</v>
      </c>
      <c r="C79" s="2">
        <v>1</v>
      </c>
      <c r="D79" s="2" t="s">
        <v>81</v>
      </c>
      <c r="E79" s="5">
        <v>0</v>
      </c>
      <c r="F79" s="7">
        <v>0</v>
      </c>
      <c r="G79" s="5">
        <v>0</v>
      </c>
      <c r="H79" s="5">
        <v>0</v>
      </c>
      <c r="I79" s="8">
        <v>18.878</v>
      </c>
      <c r="J79" s="8">
        <v>37.756</v>
      </c>
      <c r="K79" s="8">
        <v>37.308999999999997</v>
      </c>
      <c r="L79" s="8">
        <v>76.435000000000002</v>
      </c>
      <c r="M79" s="5">
        <v>0</v>
      </c>
      <c r="N79" s="5">
        <v>0</v>
      </c>
      <c r="O79" s="8">
        <v>488.71399999999898</v>
      </c>
      <c r="P79" s="8">
        <v>977.85999999999694</v>
      </c>
      <c r="Q79" s="8">
        <v>41.683999999999997</v>
      </c>
      <c r="R79" s="8">
        <v>83.367999999999995</v>
      </c>
      <c r="S79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586.5849999999989</v>
      </c>
      <c r="T79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1092.050999999997</v>
      </c>
    </row>
    <row r="80" spans="1:20" x14ac:dyDescent="0.25">
      <c r="A80" s="2">
        <v>12</v>
      </c>
      <c r="B80" s="2">
        <v>3</v>
      </c>
      <c r="C80" s="2">
        <v>17</v>
      </c>
      <c r="D80" s="2" t="s">
        <v>83</v>
      </c>
      <c r="E80" s="6">
        <v>19.734000000000002</v>
      </c>
      <c r="F80" s="7">
        <v>78.936000000000007</v>
      </c>
      <c r="G80" s="5">
        <v>0</v>
      </c>
      <c r="H80" s="5">
        <v>0</v>
      </c>
      <c r="I80" s="8">
        <v>47.292999999999999</v>
      </c>
      <c r="J80" s="8">
        <v>157.91800000000001</v>
      </c>
      <c r="K80" s="8">
        <v>89.450999999999695</v>
      </c>
      <c r="L80" s="8">
        <v>212.70099999999999</v>
      </c>
      <c r="M80" s="5">
        <v>0</v>
      </c>
      <c r="N80" s="5">
        <v>0</v>
      </c>
      <c r="O80" s="8">
        <v>895.68599999999003</v>
      </c>
      <c r="P80" s="8">
        <v>1839.3389999999799</v>
      </c>
      <c r="Q80" s="8">
        <v>11.763999999999999</v>
      </c>
      <c r="R80" s="8">
        <v>23.527999999999999</v>
      </c>
      <c r="S80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1063.9279999999897</v>
      </c>
      <c r="T80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2288.8939999999798</v>
      </c>
    </row>
    <row r="81" spans="1:20" x14ac:dyDescent="0.25">
      <c r="A81" s="2">
        <v>12</v>
      </c>
      <c r="B81" s="2">
        <v>1</v>
      </c>
      <c r="C81" s="2">
        <v>22</v>
      </c>
      <c r="D81" s="2" t="s">
        <v>79</v>
      </c>
      <c r="E81" s="6">
        <v>8.2080000000000002</v>
      </c>
      <c r="F81" s="7">
        <v>32.832000000000001</v>
      </c>
      <c r="G81" s="5">
        <v>0</v>
      </c>
      <c r="H81" s="5">
        <v>0</v>
      </c>
      <c r="I81" s="8">
        <v>41.539000000000001</v>
      </c>
      <c r="J81" s="8">
        <v>146.77600000000001</v>
      </c>
      <c r="K81" s="8">
        <v>137.71600000000001</v>
      </c>
      <c r="L81" s="8">
        <v>298.93900000000002</v>
      </c>
      <c r="M81" s="5">
        <v>0</v>
      </c>
      <c r="N81" s="5">
        <v>0</v>
      </c>
      <c r="O81" s="8">
        <v>984.57599999999104</v>
      </c>
      <c r="P81" s="8">
        <v>1982.7529999999799</v>
      </c>
      <c r="Q81" s="8">
        <v>35.994999999999997</v>
      </c>
      <c r="R81" s="8">
        <v>71.989999999999995</v>
      </c>
      <c r="S81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1208.033999999991</v>
      </c>
      <c r="T81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2461.2999999999802</v>
      </c>
    </row>
    <row r="82" spans="1:20" x14ac:dyDescent="0.25">
      <c r="A82" s="2">
        <v>12</v>
      </c>
      <c r="B82" s="2">
        <v>1</v>
      </c>
      <c r="C82" s="2">
        <v>35</v>
      </c>
      <c r="D82" s="2" t="s">
        <v>80</v>
      </c>
      <c r="E82" s="6">
        <v>19.425000000000001</v>
      </c>
      <c r="F82" s="7">
        <v>116.44199999999999</v>
      </c>
      <c r="G82" s="5">
        <v>0</v>
      </c>
      <c r="H82" s="5">
        <v>0</v>
      </c>
      <c r="I82" s="8">
        <v>45.534999999999997</v>
      </c>
      <c r="J82" s="8">
        <v>179.89400000000001</v>
      </c>
      <c r="K82" s="8">
        <v>124.428</v>
      </c>
      <c r="L82" s="8">
        <v>318.14499999999998</v>
      </c>
      <c r="M82" s="5">
        <v>0</v>
      </c>
      <c r="N82" s="5">
        <v>0</v>
      </c>
      <c r="O82" s="8">
        <v>779.06499999999198</v>
      </c>
      <c r="P82" s="8">
        <v>1601.45999999999</v>
      </c>
      <c r="Q82" s="8">
        <v>8.4990000000000006</v>
      </c>
      <c r="R82" s="8">
        <v>16.998000000000001</v>
      </c>
      <c r="S82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976.95199999999204</v>
      </c>
      <c r="T82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2215.9409999999898</v>
      </c>
    </row>
    <row r="83" spans="1:20" x14ac:dyDescent="0.25">
      <c r="A83" s="2">
        <v>12</v>
      </c>
      <c r="B83" s="2">
        <v>2</v>
      </c>
      <c r="C83" s="2">
        <v>48</v>
      </c>
      <c r="D83" s="2" t="s">
        <v>82</v>
      </c>
      <c r="E83" s="6">
        <v>61.3569999999999</v>
      </c>
      <c r="F83" s="7">
        <v>257.84199999999998</v>
      </c>
      <c r="G83" s="5">
        <v>0</v>
      </c>
      <c r="H83" s="5">
        <v>0</v>
      </c>
      <c r="I83" s="8">
        <v>83.914999999999793</v>
      </c>
      <c r="J83" s="8">
        <v>194.09</v>
      </c>
      <c r="K83" s="8">
        <v>84.917000000000002</v>
      </c>
      <c r="L83" s="8">
        <v>179.607</v>
      </c>
      <c r="M83" s="5">
        <v>0</v>
      </c>
      <c r="N83" s="5">
        <v>0</v>
      </c>
      <c r="O83" s="8">
        <v>1242.7439999999899</v>
      </c>
      <c r="P83" s="8">
        <v>2508.13199999997</v>
      </c>
      <c r="Q83" s="8">
        <v>84.744</v>
      </c>
      <c r="R83" s="8">
        <v>169.488</v>
      </c>
      <c r="S83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1557.6769999999894</v>
      </c>
      <c r="T83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3139.6709999999703</v>
      </c>
    </row>
    <row r="84" spans="1:20" x14ac:dyDescent="0.25">
      <c r="A84" s="2">
        <v>12</v>
      </c>
      <c r="B84" s="2">
        <v>3</v>
      </c>
      <c r="C84" s="2">
        <v>54</v>
      </c>
      <c r="D84" s="2" t="s">
        <v>84</v>
      </c>
      <c r="E84" s="5">
        <v>0</v>
      </c>
      <c r="F84" s="7">
        <v>0</v>
      </c>
      <c r="G84" s="5">
        <v>0</v>
      </c>
      <c r="H84" s="5">
        <v>0</v>
      </c>
      <c r="I84" s="8">
        <v>23.353999999999999</v>
      </c>
      <c r="J84" s="8">
        <v>68.778999999999996</v>
      </c>
      <c r="K84" s="8">
        <v>103.182</v>
      </c>
      <c r="L84" s="8">
        <v>241.83499999999901</v>
      </c>
      <c r="M84" s="5">
        <v>0</v>
      </c>
      <c r="N84" s="5">
        <v>0</v>
      </c>
      <c r="O84" s="8">
        <v>692.46999999999605</v>
      </c>
      <c r="P84" s="8">
        <v>1386.10399999999</v>
      </c>
      <c r="Q84" s="8">
        <v>6.1820000000000004</v>
      </c>
      <c r="R84" s="8">
        <v>12.364000000000001</v>
      </c>
      <c r="S84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825.18799999999601</v>
      </c>
      <c r="T84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1696.7179999999889</v>
      </c>
    </row>
    <row r="85" spans="1:20" x14ac:dyDescent="0.25">
      <c r="A85" s="2">
        <v>13</v>
      </c>
      <c r="B85" s="2">
        <v>2</v>
      </c>
      <c r="C85" s="2">
        <v>10</v>
      </c>
      <c r="D85" s="2" t="s">
        <v>89</v>
      </c>
      <c r="E85" s="6">
        <v>50.405999999999899</v>
      </c>
      <c r="F85" s="7">
        <v>217.2</v>
      </c>
      <c r="G85" s="5">
        <v>0</v>
      </c>
      <c r="H85" s="5">
        <v>0</v>
      </c>
      <c r="I85" s="8">
        <v>92.887</v>
      </c>
      <c r="J85" s="8">
        <v>317.97799999999899</v>
      </c>
      <c r="K85" s="8">
        <v>97.777000000000299</v>
      </c>
      <c r="L85" s="8">
        <v>234.13300000000001</v>
      </c>
      <c r="M85" s="5">
        <v>4.4340000000000002</v>
      </c>
      <c r="N85" s="5">
        <v>8.8680000000000003</v>
      </c>
      <c r="O85" s="8">
        <v>936.77999999997996</v>
      </c>
      <c r="P85" s="8">
        <v>1883.21099999996</v>
      </c>
      <c r="Q85" s="8">
        <v>68.488</v>
      </c>
      <c r="R85" s="8">
        <v>136.697</v>
      </c>
      <c r="S85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1250.7719999999802</v>
      </c>
      <c r="T85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2652.521999999959</v>
      </c>
    </row>
    <row r="86" spans="1:20" x14ac:dyDescent="0.25">
      <c r="A86" s="2">
        <v>13</v>
      </c>
      <c r="B86" s="2">
        <v>1</v>
      </c>
      <c r="C86" s="2">
        <v>11</v>
      </c>
      <c r="D86" s="2" t="s">
        <v>85</v>
      </c>
      <c r="E86" s="6">
        <v>26.63</v>
      </c>
      <c r="F86" s="7">
        <v>106.52</v>
      </c>
      <c r="G86" s="5">
        <v>0</v>
      </c>
      <c r="H86" s="5">
        <v>0</v>
      </c>
      <c r="I86" s="8">
        <v>58.951999999999998</v>
      </c>
      <c r="J86" s="8">
        <v>136.529</v>
      </c>
      <c r="K86" s="8">
        <v>69.384</v>
      </c>
      <c r="L86" s="8">
        <v>148.87899999999999</v>
      </c>
      <c r="M86" s="5">
        <v>0</v>
      </c>
      <c r="N86" s="5">
        <v>0</v>
      </c>
      <c r="O86" s="8">
        <v>669.20799999999599</v>
      </c>
      <c r="P86" s="8">
        <v>1343.1609999999901</v>
      </c>
      <c r="Q86" s="8">
        <v>30.52</v>
      </c>
      <c r="R86" s="8">
        <v>61.04</v>
      </c>
      <c r="S86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854.69399999999598</v>
      </c>
      <c r="T86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1735.0889999999899</v>
      </c>
    </row>
    <row r="87" spans="1:20" x14ac:dyDescent="0.25">
      <c r="A87" s="2">
        <v>13</v>
      </c>
      <c r="B87" s="2">
        <v>2</v>
      </c>
      <c r="C87" s="2">
        <v>56</v>
      </c>
      <c r="D87" s="2" t="s">
        <v>90</v>
      </c>
      <c r="E87" s="6">
        <v>12.606</v>
      </c>
      <c r="F87" s="7">
        <v>66.41</v>
      </c>
      <c r="G87" s="5">
        <v>0</v>
      </c>
      <c r="H87" s="5">
        <v>0</v>
      </c>
      <c r="I87" s="8">
        <v>46.468000000000004</v>
      </c>
      <c r="J87" s="8">
        <v>116.541</v>
      </c>
      <c r="K87" s="8">
        <v>69.707999999999998</v>
      </c>
      <c r="L87" s="8">
        <v>141.27799999999999</v>
      </c>
      <c r="M87" s="5">
        <v>0</v>
      </c>
      <c r="N87" s="5">
        <v>0</v>
      </c>
      <c r="O87" s="8">
        <v>430.38799999999901</v>
      </c>
      <c r="P87" s="8">
        <v>862.12599999999804</v>
      </c>
      <c r="Q87" s="8">
        <v>90.700999999999993</v>
      </c>
      <c r="R87" s="8">
        <v>181.40199999999999</v>
      </c>
      <c r="S87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649.87099999999907</v>
      </c>
      <c r="T87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1186.354999999998</v>
      </c>
    </row>
    <row r="88" spans="1:20" x14ac:dyDescent="0.25">
      <c r="A88" s="2">
        <v>13</v>
      </c>
      <c r="B88" s="2">
        <v>1</v>
      </c>
      <c r="C88" s="2">
        <v>58</v>
      </c>
      <c r="D88" s="2" t="s">
        <v>86</v>
      </c>
      <c r="E88" s="6">
        <v>26.151</v>
      </c>
      <c r="F88" s="7">
        <v>114.874</v>
      </c>
      <c r="G88" s="5">
        <v>0</v>
      </c>
      <c r="H88" s="5">
        <v>0</v>
      </c>
      <c r="I88" s="8">
        <v>66.126000000000005</v>
      </c>
      <c r="J88" s="8">
        <v>168.785</v>
      </c>
      <c r="K88" s="8">
        <v>46.975999999999999</v>
      </c>
      <c r="L88" s="8">
        <v>94.072000000000102</v>
      </c>
      <c r="M88" s="5">
        <v>0</v>
      </c>
      <c r="N88" s="5">
        <v>0</v>
      </c>
      <c r="O88" s="8">
        <v>416.07299999999998</v>
      </c>
      <c r="P88" s="8">
        <v>838.81199999999899</v>
      </c>
      <c r="Q88" s="8">
        <v>29.581</v>
      </c>
      <c r="R88" s="8">
        <v>59.161999999999999</v>
      </c>
      <c r="S88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584.90700000000004</v>
      </c>
      <c r="T88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1216.5429999999992</v>
      </c>
    </row>
    <row r="89" spans="1:20" x14ac:dyDescent="0.25">
      <c r="A89" s="2">
        <v>13</v>
      </c>
      <c r="B89" s="2">
        <v>1</v>
      </c>
      <c r="C89" s="2">
        <v>60</v>
      </c>
      <c r="D89" s="2" t="s">
        <v>87</v>
      </c>
      <c r="E89" s="5">
        <v>0</v>
      </c>
      <c r="F89" s="7">
        <v>0</v>
      </c>
      <c r="G89" s="5">
        <v>0</v>
      </c>
      <c r="H89" s="5">
        <v>0</v>
      </c>
      <c r="I89" s="8">
        <v>8.2759999999999998</v>
      </c>
      <c r="J89" s="8">
        <v>28.702000000000002</v>
      </c>
      <c r="K89" s="8">
        <v>70.991</v>
      </c>
      <c r="L89" s="8">
        <v>145.458</v>
      </c>
      <c r="M89" s="5">
        <v>0</v>
      </c>
      <c r="N89" s="5">
        <v>0</v>
      </c>
      <c r="O89" s="8">
        <v>203.59700000000001</v>
      </c>
      <c r="P89" s="8">
        <v>407.19400000000002</v>
      </c>
      <c r="Q89" s="8">
        <v>35.701999999999998</v>
      </c>
      <c r="R89" s="8">
        <v>71.085999999999999</v>
      </c>
      <c r="S89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318.56600000000003</v>
      </c>
      <c r="T89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581.35400000000004</v>
      </c>
    </row>
    <row r="90" spans="1:20" x14ac:dyDescent="0.25">
      <c r="A90" s="2">
        <v>13</v>
      </c>
      <c r="B90" s="2">
        <v>1</v>
      </c>
      <c r="C90" s="2">
        <v>80</v>
      </c>
      <c r="D90" s="2" t="s">
        <v>88</v>
      </c>
      <c r="E90" s="5">
        <v>0</v>
      </c>
      <c r="F90" s="7">
        <v>0</v>
      </c>
      <c r="G90" s="5">
        <v>0</v>
      </c>
      <c r="H90" s="5">
        <v>0</v>
      </c>
      <c r="I90" s="8">
        <v>117.917</v>
      </c>
      <c r="J90" s="8">
        <v>304.36399999999998</v>
      </c>
      <c r="K90" s="8">
        <v>22.806999999999999</v>
      </c>
      <c r="L90" s="8">
        <v>45.609000000000002</v>
      </c>
      <c r="M90" s="5">
        <v>0</v>
      </c>
      <c r="N90" s="5">
        <v>0</v>
      </c>
      <c r="O90" s="8">
        <v>870.86099999999794</v>
      </c>
      <c r="P90" s="8">
        <v>1747.077</v>
      </c>
      <c r="Q90" s="8">
        <v>50.953000000000003</v>
      </c>
      <c r="R90" s="8">
        <v>101.90600000000001</v>
      </c>
      <c r="S90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1062.537999999998</v>
      </c>
      <c r="T90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2097.0500000000002</v>
      </c>
    </row>
    <row r="91" spans="1:20" x14ac:dyDescent="0.25">
      <c r="A91" s="2">
        <v>13</v>
      </c>
      <c r="B91" s="2">
        <v>2</v>
      </c>
      <c r="C91" s="2">
        <v>99</v>
      </c>
      <c r="D91" s="2" t="s">
        <v>91</v>
      </c>
      <c r="E91" s="5">
        <v>0</v>
      </c>
      <c r="F91" s="6">
        <v>0</v>
      </c>
      <c r="G91" s="5">
        <v>0</v>
      </c>
      <c r="H91" s="5">
        <v>0</v>
      </c>
      <c r="I91" s="8">
        <v>41.268999999999998</v>
      </c>
      <c r="J91" s="8">
        <v>120.86799999999999</v>
      </c>
      <c r="K91" s="8">
        <v>47.420999999999999</v>
      </c>
      <c r="L91" s="8">
        <v>94.841999999999999</v>
      </c>
      <c r="M91" s="5">
        <v>0</v>
      </c>
      <c r="N91" s="5">
        <v>0</v>
      </c>
      <c r="O91" s="8">
        <v>271.60700000000003</v>
      </c>
      <c r="P91" s="8">
        <v>543.21399999999903</v>
      </c>
      <c r="Q91" s="8">
        <v>33.015999999999998</v>
      </c>
      <c r="R91" s="8">
        <v>66.031999999999996</v>
      </c>
      <c r="S91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393.31300000000005</v>
      </c>
      <c r="T91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758.92399999999907</v>
      </c>
    </row>
    <row r="92" spans="1:20" x14ac:dyDescent="0.25">
      <c r="A92" s="2">
        <v>14</v>
      </c>
      <c r="B92" s="2">
        <v>3</v>
      </c>
      <c r="C92" s="2">
        <v>19</v>
      </c>
      <c r="D92" s="2" t="s">
        <v>98</v>
      </c>
      <c r="E92" s="5">
        <v>0</v>
      </c>
      <c r="F92" s="7">
        <v>0</v>
      </c>
      <c r="G92" s="5">
        <v>0</v>
      </c>
      <c r="H92" s="5">
        <v>0</v>
      </c>
      <c r="I92" s="8">
        <v>59.815999999999903</v>
      </c>
      <c r="J92" s="8">
        <v>196.637</v>
      </c>
      <c r="K92" s="8">
        <v>27.177</v>
      </c>
      <c r="L92" s="8">
        <v>64.078000000000003</v>
      </c>
      <c r="M92" s="5">
        <v>0</v>
      </c>
      <c r="N92" s="5">
        <v>0</v>
      </c>
      <c r="O92" s="8">
        <v>443.40699999999799</v>
      </c>
      <c r="P92" s="8">
        <v>887.90199999999697</v>
      </c>
      <c r="Q92" s="8">
        <v>52.545000000000002</v>
      </c>
      <c r="R92" s="8">
        <v>105.041</v>
      </c>
      <c r="S92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582.94499999999789</v>
      </c>
      <c r="T92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1148.616999999997</v>
      </c>
    </row>
    <row r="93" spans="1:20" x14ac:dyDescent="0.25">
      <c r="A93" s="2">
        <v>14</v>
      </c>
      <c r="B93" s="2">
        <v>3</v>
      </c>
      <c r="C93" s="2">
        <v>21</v>
      </c>
      <c r="D93" s="2" t="s">
        <v>99</v>
      </c>
      <c r="E93" s="5">
        <v>0</v>
      </c>
      <c r="F93" s="7">
        <v>0</v>
      </c>
      <c r="G93" s="5">
        <v>0</v>
      </c>
      <c r="H93" s="5">
        <v>0</v>
      </c>
      <c r="I93" s="8">
        <v>28.849</v>
      </c>
      <c r="J93" s="8">
        <v>64.525999999999897</v>
      </c>
      <c r="K93" s="8">
        <v>8.0150000000000006</v>
      </c>
      <c r="L93" s="8">
        <v>16.03</v>
      </c>
      <c r="M93" s="5">
        <v>0</v>
      </c>
      <c r="N93" s="5">
        <v>0</v>
      </c>
      <c r="O93" s="8">
        <v>190.97</v>
      </c>
      <c r="P93" s="8">
        <v>381.93999999999897</v>
      </c>
      <c r="Q93" s="8">
        <v>20.417999999999999</v>
      </c>
      <c r="R93" s="8">
        <v>40.835999999999999</v>
      </c>
      <c r="S93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248.25200000000001</v>
      </c>
      <c r="T93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462.49599999999884</v>
      </c>
    </row>
    <row r="94" spans="1:20" x14ac:dyDescent="0.25">
      <c r="A94" s="2">
        <v>14</v>
      </c>
      <c r="B94" s="2">
        <v>3</v>
      </c>
      <c r="C94" s="2">
        <v>37</v>
      </c>
      <c r="D94" s="2" t="s">
        <v>100</v>
      </c>
      <c r="E94" s="5">
        <v>0</v>
      </c>
      <c r="F94" s="7">
        <v>0</v>
      </c>
      <c r="G94" s="5">
        <v>0</v>
      </c>
      <c r="H94" s="5">
        <v>0</v>
      </c>
      <c r="I94" s="8">
        <v>27.24</v>
      </c>
      <c r="J94" s="8">
        <v>54.48</v>
      </c>
      <c r="K94" s="8">
        <v>61.171999999999898</v>
      </c>
      <c r="L94" s="8">
        <v>132.93</v>
      </c>
      <c r="M94" s="5">
        <v>0</v>
      </c>
      <c r="N94" s="5">
        <v>0</v>
      </c>
      <c r="O94" s="8">
        <v>163.04</v>
      </c>
      <c r="P94" s="8">
        <v>326.08</v>
      </c>
      <c r="Q94" s="8">
        <v>21.2</v>
      </c>
      <c r="R94" s="8">
        <v>42.4</v>
      </c>
      <c r="S94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272.65199999999987</v>
      </c>
      <c r="T94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513.49</v>
      </c>
    </row>
    <row r="95" spans="1:20" x14ac:dyDescent="0.25">
      <c r="A95" s="2">
        <v>14</v>
      </c>
      <c r="B95" s="2">
        <v>2</v>
      </c>
      <c r="C95" s="2">
        <v>43</v>
      </c>
      <c r="D95" s="2" t="s">
        <v>95</v>
      </c>
      <c r="E95" s="6">
        <v>36.712000000000003</v>
      </c>
      <c r="F95" s="7">
        <v>146.84800000000001</v>
      </c>
      <c r="G95" s="5">
        <v>0</v>
      </c>
      <c r="H95" s="5">
        <v>0</v>
      </c>
      <c r="I95" s="8">
        <v>70.718999999999994</v>
      </c>
      <c r="J95" s="8">
        <v>216.57400000000001</v>
      </c>
      <c r="K95" s="8">
        <v>46.9819999999999</v>
      </c>
      <c r="L95" s="8">
        <v>98.287999999999997</v>
      </c>
      <c r="M95" s="5">
        <v>0</v>
      </c>
      <c r="N95" s="5">
        <v>0</v>
      </c>
      <c r="O95" s="8">
        <v>372.64099999999797</v>
      </c>
      <c r="P95" s="8">
        <v>746.52899999999499</v>
      </c>
      <c r="Q95" s="8">
        <v>64.963999999999999</v>
      </c>
      <c r="R95" s="8">
        <v>129.928</v>
      </c>
      <c r="S95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592.01799999999776</v>
      </c>
      <c r="T95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1208.238999999995</v>
      </c>
    </row>
    <row r="96" spans="1:20" x14ac:dyDescent="0.25">
      <c r="A96" s="2">
        <v>14</v>
      </c>
      <c r="B96" s="2">
        <v>1</v>
      </c>
      <c r="C96" s="2">
        <v>44</v>
      </c>
      <c r="D96" s="2" t="s">
        <v>92</v>
      </c>
      <c r="E96" s="6">
        <v>16.867000000000001</v>
      </c>
      <c r="F96" s="7">
        <v>67.468000000000004</v>
      </c>
      <c r="G96" s="5">
        <v>0</v>
      </c>
      <c r="H96" s="5">
        <v>0</v>
      </c>
      <c r="I96" s="8">
        <v>62.716999999999899</v>
      </c>
      <c r="J96" s="8">
        <v>181.667</v>
      </c>
      <c r="K96" s="8">
        <v>32.042000000000002</v>
      </c>
      <c r="L96" s="8">
        <v>84.790999999999997</v>
      </c>
      <c r="M96" s="5">
        <v>0</v>
      </c>
      <c r="N96" s="5">
        <v>0</v>
      </c>
      <c r="O96" s="8">
        <v>676.82499999999004</v>
      </c>
      <c r="P96" s="8">
        <v>1359.8489999999799</v>
      </c>
      <c r="Q96" s="8">
        <v>87.483000000000104</v>
      </c>
      <c r="R96" s="8">
        <v>174.96600000000001</v>
      </c>
      <c r="S96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875.93399999998996</v>
      </c>
      <c r="T96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1693.7749999999799</v>
      </c>
    </row>
    <row r="97" spans="1:20" x14ac:dyDescent="0.25">
      <c r="A97" s="2">
        <v>14</v>
      </c>
      <c r="B97" s="2">
        <v>2</v>
      </c>
      <c r="C97" s="2">
        <v>49</v>
      </c>
      <c r="D97" s="2" t="s">
        <v>96</v>
      </c>
      <c r="E97" s="5">
        <v>0</v>
      </c>
      <c r="F97" s="7">
        <v>0</v>
      </c>
      <c r="G97" s="5">
        <v>0</v>
      </c>
      <c r="H97" s="5">
        <v>0</v>
      </c>
      <c r="I97" s="8">
        <v>65.8479999999999</v>
      </c>
      <c r="J97" s="8">
        <v>208.86600000000001</v>
      </c>
      <c r="K97" s="8">
        <v>58.123999999999903</v>
      </c>
      <c r="L97" s="8">
        <v>129.773</v>
      </c>
      <c r="M97" s="5">
        <v>0</v>
      </c>
      <c r="N97" s="5">
        <v>0</v>
      </c>
      <c r="O97" s="8">
        <v>357.534999999999</v>
      </c>
      <c r="P97" s="8">
        <v>715.18099999999799</v>
      </c>
      <c r="Q97" s="8">
        <v>98.630000000000095</v>
      </c>
      <c r="R97" s="8">
        <v>197.26</v>
      </c>
      <c r="S97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580.13699999999892</v>
      </c>
      <c r="T97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1053.8199999999979</v>
      </c>
    </row>
    <row r="98" spans="1:20" x14ac:dyDescent="0.25">
      <c r="A98" s="2">
        <v>14</v>
      </c>
      <c r="B98" s="2">
        <v>3</v>
      </c>
      <c r="C98" s="2">
        <v>55</v>
      </c>
      <c r="D98" s="2" t="s">
        <v>101</v>
      </c>
      <c r="E98" s="5">
        <v>0</v>
      </c>
      <c r="F98" s="7">
        <v>0</v>
      </c>
      <c r="G98" s="5">
        <v>0</v>
      </c>
      <c r="H98" s="5">
        <v>0</v>
      </c>
      <c r="I98" s="8">
        <v>65.207999999999998</v>
      </c>
      <c r="J98" s="8">
        <v>189.13399999999999</v>
      </c>
      <c r="K98" s="8">
        <v>33.533999999999999</v>
      </c>
      <c r="L98" s="8">
        <v>68.912999999999997</v>
      </c>
      <c r="M98" s="5">
        <v>0</v>
      </c>
      <c r="N98" s="5">
        <v>0</v>
      </c>
      <c r="O98" s="8">
        <v>464.31499999999897</v>
      </c>
      <c r="P98" s="8">
        <v>928.61399999999696</v>
      </c>
      <c r="Q98" s="8">
        <v>110.79900000000001</v>
      </c>
      <c r="R98" s="8">
        <v>221.59800000000001</v>
      </c>
      <c r="S98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673.85599999999897</v>
      </c>
      <c r="T98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1186.6609999999969</v>
      </c>
    </row>
    <row r="99" spans="1:20" x14ac:dyDescent="0.25">
      <c r="A99" s="2">
        <v>14</v>
      </c>
      <c r="B99" s="2">
        <v>1</v>
      </c>
      <c r="C99" s="2">
        <v>74</v>
      </c>
      <c r="D99" s="2" t="s">
        <v>93</v>
      </c>
      <c r="E99" s="6">
        <v>13.121</v>
      </c>
      <c r="F99" s="7">
        <v>52.484000000000002</v>
      </c>
      <c r="G99" s="5">
        <v>0</v>
      </c>
      <c r="H99" s="5">
        <v>0</v>
      </c>
      <c r="I99" s="8">
        <v>22.811</v>
      </c>
      <c r="J99" s="8">
        <v>70.975999999999999</v>
      </c>
      <c r="K99" s="8">
        <v>34.606000000000002</v>
      </c>
      <c r="L99" s="8">
        <v>69.212000000000003</v>
      </c>
      <c r="M99" s="5">
        <v>0</v>
      </c>
      <c r="N99" s="5">
        <v>0</v>
      </c>
      <c r="O99" s="8">
        <v>330.44799999999998</v>
      </c>
      <c r="P99" s="8">
        <v>660.897999999999</v>
      </c>
      <c r="Q99" s="8">
        <v>27.731000000000002</v>
      </c>
      <c r="R99" s="8">
        <v>55.462000000000003</v>
      </c>
      <c r="S99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428.71699999999998</v>
      </c>
      <c r="T99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853.56999999999903</v>
      </c>
    </row>
    <row r="100" spans="1:20" x14ac:dyDescent="0.25">
      <c r="A100" s="2">
        <v>14</v>
      </c>
      <c r="B100" s="2">
        <v>2</v>
      </c>
      <c r="C100" s="2">
        <v>86</v>
      </c>
      <c r="D100" s="2" t="s">
        <v>97</v>
      </c>
      <c r="E100" s="5">
        <v>0</v>
      </c>
      <c r="F100" s="7">
        <v>0</v>
      </c>
      <c r="G100" s="5">
        <v>0</v>
      </c>
      <c r="H100" s="5">
        <v>0</v>
      </c>
      <c r="I100" s="8">
        <v>61.956999999999901</v>
      </c>
      <c r="J100" s="8">
        <v>156.36600000000001</v>
      </c>
      <c r="K100" s="8">
        <v>18.396000000000001</v>
      </c>
      <c r="L100" s="8">
        <v>42.454000000000001</v>
      </c>
      <c r="M100" s="5">
        <v>0</v>
      </c>
      <c r="N100" s="5">
        <v>0</v>
      </c>
      <c r="O100" s="8">
        <v>154.935</v>
      </c>
      <c r="P100" s="8">
        <v>310.47000000000003</v>
      </c>
      <c r="Q100" s="8">
        <v>36.341999999999999</v>
      </c>
      <c r="R100" s="8">
        <v>72.683999999999997</v>
      </c>
      <c r="S100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271.62999999999988</v>
      </c>
      <c r="T100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509.29000000000008</v>
      </c>
    </row>
    <row r="101" spans="1:20" x14ac:dyDescent="0.25">
      <c r="A101" s="2">
        <v>14</v>
      </c>
      <c r="B101" s="2">
        <v>1</v>
      </c>
      <c r="C101" s="2">
        <v>87</v>
      </c>
      <c r="D101" s="2" t="s">
        <v>94</v>
      </c>
      <c r="E101" s="5">
        <v>0</v>
      </c>
      <c r="F101" s="7">
        <v>0</v>
      </c>
      <c r="G101" s="5">
        <v>0</v>
      </c>
      <c r="H101" s="5">
        <v>0</v>
      </c>
      <c r="I101" s="8">
        <v>66.161000000000001</v>
      </c>
      <c r="J101" s="8">
        <v>147.107</v>
      </c>
      <c r="K101" s="8">
        <v>37.128999999999998</v>
      </c>
      <c r="L101" s="8">
        <v>84.284000000000006</v>
      </c>
      <c r="M101" s="5">
        <v>0</v>
      </c>
      <c r="N101" s="5">
        <v>0</v>
      </c>
      <c r="O101" s="8">
        <v>264.49200000000002</v>
      </c>
      <c r="P101" s="8">
        <v>528.98399999999901</v>
      </c>
      <c r="Q101" s="8">
        <v>38.677</v>
      </c>
      <c r="R101" s="8">
        <v>77.353999999999999</v>
      </c>
      <c r="S101" s="10">
        <f>SUM(Table2[[#This Row],[Normal Interstate Paved Route Miles]],Table2[[#This Row],[Business, Etc. Interstate Paved Route Miles]],Table2[[#This Row],[US Paved Route Miles]],Table2[[#This Row],[NC Paved Route Miles]],Table2[[#This Row],[NC Unpaved Route Miles]],Table2[[#This Row],[SR Paved Route Miles]],Table2[[#This Row],[SR Unpaved Route Miles]])</f>
        <v>406.45900000000006</v>
      </c>
      <c r="T101" s="10">
        <f>SUM(Table2[[#This Row],[Normal Interstate Paved Lane Miles]],Table2[[#This Row],[Business, Etc. Interstate Paved Lane Miles]],Table2[[#This Row],[US Paved Lane Miles]],Table2[[#This Row],[NC Paved Lane Miles]],Table2[[#This Row],[SR Paved Lane Miles]])</f>
        <v>760.37499999999909</v>
      </c>
    </row>
    <row r="102" spans="1:20" s="14" customFormat="1" x14ac:dyDescent="0.25">
      <c r="A102" s="5"/>
      <c r="B102" s="5"/>
      <c r="C102" s="5"/>
      <c r="D102" s="5"/>
      <c r="E102" s="5">
        <f>SUBTOTAL(109,Table2[Normal Interstate Paved Route Miles])</f>
        <v>1432.8330000000001</v>
      </c>
      <c r="F102" s="13">
        <f>SUBTOTAL(109,Table2[Normal Interstate Paved Lane Miles])</f>
        <v>6991.0520000000015</v>
      </c>
      <c r="G102" s="5">
        <f>SUBTOTAL(109,Table2[Business, Etc. Interstate Paved Route Miles])</f>
        <v>15.128</v>
      </c>
      <c r="H102" s="5">
        <f>SUBTOTAL(109,Table2[Business, Etc. Interstate Paved Lane Miles])</f>
        <v>60.512</v>
      </c>
      <c r="I102" s="13">
        <f>SUBTOTAL(109,Table2[US Paved Route Miles])</f>
        <v>5607.0159999999969</v>
      </c>
      <c r="J102" s="13">
        <f>SUBTOTAL(109,Table2[US Paved Lane Miles])</f>
        <v>16843.330999999998</v>
      </c>
      <c r="K102" s="13">
        <f>SUBTOTAL(109,Table2[NC Paved Route Miles])</f>
        <v>8144.3229999999967</v>
      </c>
      <c r="L102" s="13">
        <f>SUBTOTAL(109,Table2[NC Paved Lane Miles])</f>
        <v>18395.493000000002</v>
      </c>
      <c r="M102" s="5">
        <f>SUBTOTAL(109,Table2[NC Unpaved Route Miles])</f>
        <v>12.251999999999999</v>
      </c>
      <c r="N102" s="5">
        <f>SUBTOTAL(109,Table2[NC Unpaved Lane Miles])</f>
        <v>24.503999999999998</v>
      </c>
      <c r="O102" s="13">
        <f>SUBTOTAL(109,Table2[SR Paved Route Miles])</f>
        <v>61335.78899999959</v>
      </c>
      <c r="P102" s="13">
        <f>SUBTOTAL(109,Table2[SR Paved Lane Miles])</f>
        <v>124592.71299999932</v>
      </c>
      <c r="Q102" s="13">
        <f>SUBTOTAL(109,Table2[SR Unpaved Route Miles])</f>
        <v>3932.0470000000005</v>
      </c>
      <c r="R102" s="13">
        <f>SUBTOTAL(109,Table2[SR Unpaved Lane Miles])</f>
        <v>7848.0710000000045</v>
      </c>
      <c r="S102" s="13">
        <f>SUBTOTAL(109,Table2[Total Miles])</f>
        <v>80479.387999999642</v>
      </c>
      <c r="T102" s="13">
        <f>SUBTOTAL(109,Table2[Total Lane Miles])</f>
        <v>166883.10099999933</v>
      </c>
    </row>
  </sheetData>
  <sortState xmlns:xlrd2="http://schemas.microsoft.com/office/spreadsheetml/2017/richdata2" ref="A2:R101">
    <sortCondition ref="A2:A101"/>
    <sortCondition ref="B2:B101"/>
    <sortCondition ref="C2:C101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18"/>
  <sheetViews>
    <sheetView tabSelected="1" workbookViewId="0">
      <selection activeCell="F26" sqref="F26"/>
    </sheetView>
  </sheetViews>
  <sheetFormatPr defaultRowHeight="15" x14ac:dyDescent="0.25"/>
  <cols>
    <col min="1" max="1" width="12.7109375" style="2" customWidth="1"/>
    <col min="2" max="2" width="12.140625" style="3" customWidth="1"/>
    <col min="3" max="3" width="11" style="3" customWidth="1"/>
    <col min="4" max="5" width="13.42578125" style="3" customWidth="1"/>
    <col min="6" max="6" width="12.140625" style="3" customWidth="1"/>
    <col min="7" max="7" width="11" style="3" customWidth="1"/>
    <col min="8" max="8" width="12.140625" style="3" customWidth="1"/>
    <col min="9" max="9" width="11" style="3" customWidth="1"/>
    <col min="10" max="10" width="11.7109375" style="3" customWidth="1"/>
    <col min="11" max="11" width="13.7109375" style="3" customWidth="1"/>
    <col min="12" max="12" width="12.140625" style="3" customWidth="1"/>
    <col min="13" max="13" width="11" style="3" customWidth="1"/>
    <col min="14" max="14" width="11.7109375" style="3" customWidth="1"/>
    <col min="15" max="15" width="13.7109375" style="3" customWidth="1"/>
    <col min="16" max="16" width="9.140625" style="3" bestFit="1" customWidth="1"/>
    <col min="17" max="17" width="11" style="3" bestFit="1" customWidth="1"/>
    <col min="18" max="18" width="21" bestFit="1" customWidth="1"/>
  </cols>
  <sheetData>
    <row r="3" spans="1:18" s="2" customFormat="1" ht="60" customHeight="1" x14ac:dyDescent="0.25">
      <c r="A3" s="12" t="s">
        <v>0</v>
      </c>
      <c r="B3" s="3" t="s">
        <v>121</v>
      </c>
      <c r="C3" s="3" t="s">
        <v>122</v>
      </c>
      <c r="D3" s="3" t="s">
        <v>123</v>
      </c>
      <c r="E3" s="3" t="s">
        <v>124</v>
      </c>
      <c r="F3" s="3" t="s">
        <v>125</v>
      </c>
      <c r="G3" s="3" t="s">
        <v>126</v>
      </c>
      <c r="H3" s="3" t="s">
        <v>127</v>
      </c>
      <c r="I3" s="3" t="s">
        <v>128</v>
      </c>
      <c r="J3" s="3" t="s">
        <v>129</v>
      </c>
      <c r="K3" s="3" t="s">
        <v>130</v>
      </c>
      <c r="L3" s="3" t="s">
        <v>131</v>
      </c>
      <c r="M3" s="3" t="s">
        <v>132</v>
      </c>
      <c r="N3" s="3" t="s">
        <v>133</v>
      </c>
      <c r="O3" s="3" t="s">
        <v>134</v>
      </c>
      <c r="P3" s="3" t="s">
        <v>135</v>
      </c>
      <c r="Q3" s="3" t="s">
        <v>136</v>
      </c>
      <c r="R3"/>
    </row>
    <row r="4" spans="1:18" x14ac:dyDescent="0.25">
      <c r="A4" s="2">
        <v>1</v>
      </c>
      <c r="B4" s="9">
        <v>7.5010000000000003</v>
      </c>
      <c r="C4" s="9">
        <v>30.004000000000001</v>
      </c>
      <c r="D4" s="9">
        <v>0</v>
      </c>
      <c r="E4" s="9">
        <v>0</v>
      </c>
      <c r="F4" s="9">
        <v>576.43899999999985</v>
      </c>
      <c r="G4" s="9">
        <v>1664.0000000000002</v>
      </c>
      <c r="H4" s="9">
        <v>782.12600000000009</v>
      </c>
      <c r="I4" s="9">
        <v>1617.5930000000001</v>
      </c>
      <c r="J4" s="9">
        <v>0</v>
      </c>
      <c r="K4" s="9">
        <v>0</v>
      </c>
      <c r="L4" s="9">
        <v>3529.243999999996</v>
      </c>
      <c r="M4" s="9">
        <v>7061.2819999999901</v>
      </c>
      <c r="N4" s="9">
        <v>317.60399999999993</v>
      </c>
      <c r="O4" s="9">
        <v>634.92399999999986</v>
      </c>
      <c r="P4" s="9">
        <v>5212.9139999999961</v>
      </c>
      <c r="Q4" s="9">
        <v>10372.87899999999</v>
      </c>
    </row>
    <row r="5" spans="1:18" x14ac:dyDescent="0.25">
      <c r="A5" s="2">
        <v>2</v>
      </c>
      <c r="B5" s="9">
        <v>20.280999999999999</v>
      </c>
      <c r="C5" s="9">
        <v>81.123999999999995</v>
      </c>
      <c r="D5" s="9">
        <v>0</v>
      </c>
      <c r="E5" s="9">
        <v>0</v>
      </c>
      <c r="F5" s="9">
        <v>399.00999999999976</v>
      </c>
      <c r="G5" s="9">
        <v>1222.3619999999999</v>
      </c>
      <c r="H5" s="9">
        <v>709.14099999999962</v>
      </c>
      <c r="I5" s="9">
        <v>1661.0989999999999</v>
      </c>
      <c r="J5" s="9">
        <v>0</v>
      </c>
      <c r="K5" s="9">
        <v>0</v>
      </c>
      <c r="L5" s="9">
        <v>3718.4879999999876</v>
      </c>
      <c r="M5" s="9">
        <v>7519.3229999999685</v>
      </c>
      <c r="N5" s="9">
        <v>236.0210000000001</v>
      </c>
      <c r="O5" s="9">
        <v>470.96100000000001</v>
      </c>
      <c r="P5" s="9">
        <v>5082.940999999988</v>
      </c>
      <c r="Q5" s="9">
        <v>10483.907999999969</v>
      </c>
    </row>
    <row r="6" spans="1:18" x14ac:dyDescent="0.25">
      <c r="A6" s="2">
        <v>3</v>
      </c>
      <c r="B6" s="9">
        <v>100.08600000000001</v>
      </c>
      <c r="C6" s="9">
        <v>400.34400000000005</v>
      </c>
      <c r="D6" s="9">
        <v>0</v>
      </c>
      <c r="E6" s="9">
        <v>0</v>
      </c>
      <c r="F6" s="9">
        <v>451.26899999999978</v>
      </c>
      <c r="G6" s="9">
        <v>1410.8720000000001</v>
      </c>
      <c r="H6" s="9">
        <v>717.46299999999997</v>
      </c>
      <c r="I6" s="9">
        <v>1645.6920000000009</v>
      </c>
      <c r="J6" s="9">
        <v>0</v>
      </c>
      <c r="K6" s="9">
        <v>0</v>
      </c>
      <c r="L6" s="9">
        <v>4303.1469999999854</v>
      </c>
      <c r="M6" s="9">
        <v>8677.5779999999741</v>
      </c>
      <c r="N6" s="9">
        <v>111.72500000000002</v>
      </c>
      <c r="O6" s="9">
        <v>222.58700000000005</v>
      </c>
      <c r="P6" s="9">
        <v>5683.689999999986</v>
      </c>
      <c r="Q6" s="9">
        <v>12134.485999999975</v>
      </c>
    </row>
    <row r="7" spans="1:18" x14ac:dyDescent="0.25">
      <c r="A7" s="2">
        <v>4</v>
      </c>
      <c r="B7" s="9">
        <v>184.97200000000001</v>
      </c>
      <c r="C7" s="9">
        <v>743.61199999999997</v>
      </c>
      <c r="D7" s="9">
        <v>0</v>
      </c>
      <c r="E7" s="9">
        <v>0</v>
      </c>
      <c r="F7" s="9">
        <v>497.42799999999988</v>
      </c>
      <c r="G7" s="9">
        <v>1485.5340000000001</v>
      </c>
      <c r="H7" s="9">
        <v>788.70799999999986</v>
      </c>
      <c r="I7" s="9">
        <v>1667.5409999999999</v>
      </c>
      <c r="J7" s="9">
        <v>0</v>
      </c>
      <c r="K7" s="9">
        <v>0</v>
      </c>
      <c r="L7" s="9">
        <v>4905.0139999999737</v>
      </c>
      <c r="M7" s="9">
        <v>9914.3049999999475</v>
      </c>
      <c r="N7" s="9">
        <v>129.05300000000003</v>
      </c>
      <c r="O7" s="9">
        <v>256.08800000000002</v>
      </c>
      <c r="P7" s="9">
        <v>6505.1749999999729</v>
      </c>
      <c r="Q7" s="9">
        <v>13810.991999999947</v>
      </c>
    </row>
    <row r="8" spans="1:18" x14ac:dyDescent="0.25">
      <c r="A8" s="2">
        <v>5</v>
      </c>
      <c r="B8" s="9">
        <v>164.76199999999989</v>
      </c>
      <c r="C8" s="9">
        <v>924.16399999999987</v>
      </c>
      <c r="D8" s="9">
        <v>0</v>
      </c>
      <c r="E8" s="9">
        <v>0</v>
      </c>
      <c r="F8" s="9">
        <v>433.59400000000005</v>
      </c>
      <c r="G8" s="9">
        <v>1384.289</v>
      </c>
      <c r="H8" s="9">
        <v>481.33699999999988</v>
      </c>
      <c r="I8" s="9">
        <v>1196.400000000001</v>
      </c>
      <c r="J8" s="9">
        <v>0</v>
      </c>
      <c r="K8" s="9">
        <v>0</v>
      </c>
      <c r="L8" s="9">
        <v>5350.3359999999129</v>
      </c>
      <c r="M8" s="9">
        <v>11268.774999999867</v>
      </c>
      <c r="N8" s="9">
        <v>289.83600000000001</v>
      </c>
      <c r="O8" s="9">
        <v>572.25200000000007</v>
      </c>
      <c r="P8" s="9">
        <v>6719.8649999999134</v>
      </c>
      <c r="Q8" s="9">
        <v>14773.62799999987</v>
      </c>
    </row>
    <row r="9" spans="1:18" x14ac:dyDescent="0.25">
      <c r="A9" s="2">
        <v>6</v>
      </c>
      <c r="B9" s="9">
        <v>119.56</v>
      </c>
      <c r="C9" s="9">
        <v>482.89400000000001</v>
      </c>
      <c r="D9" s="9">
        <v>15.128</v>
      </c>
      <c r="E9" s="9">
        <v>60.512</v>
      </c>
      <c r="F9" s="9">
        <v>343.98499999999967</v>
      </c>
      <c r="G9" s="9">
        <v>948.88499999999999</v>
      </c>
      <c r="H9" s="9">
        <v>860.61799999999994</v>
      </c>
      <c r="I9" s="9">
        <v>1983.5720000000001</v>
      </c>
      <c r="J9" s="9">
        <v>0</v>
      </c>
      <c r="K9" s="9">
        <v>0</v>
      </c>
      <c r="L9" s="9">
        <v>4720.7999999999693</v>
      </c>
      <c r="M9" s="9">
        <v>9623.7179999999407</v>
      </c>
      <c r="N9" s="9">
        <v>240.35599999999999</v>
      </c>
      <c r="O9" s="9">
        <v>478.32400000000001</v>
      </c>
      <c r="P9" s="9">
        <v>6300.4469999999692</v>
      </c>
      <c r="Q9" s="9">
        <v>13099.580999999942</v>
      </c>
    </row>
    <row r="10" spans="1:18" x14ac:dyDescent="0.25">
      <c r="A10" s="2">
        <v>7</v>
      </c>
      <c r="B10" s="9">
        <v>158.208</v>
      </c>
      <c r="C10" s="9">
        <v>941.976</v>
      </c>
      <c r="D10" s="9">
        <v>0</v>
      </c>
      <c r="E10" s="9">
        <v>0</v>
      </c>
      <c r="F10" s="9">
        <v>291.78999999999962</v>
      </c>
      <c r="G10" s="9">
        <v>934.82199999999887</v>
      </c>
      <c r="H10" s="9">
        <v>485.63799999999969</v>
      </c>
      <c r="I10" s="9">
        <v>1073.2900000000009</v>
      </c>
      <c r="J10" s="9">
        <v>0</v>
      </c>
      <c r="K10" s="9">
        <v>0</v>
      </c>
      <c r="L10" s="9">
        <v>4417.324999999968</v>
      </c>
      <c r="M10" s="9">
        <v>9127.9729999999381</v>
      </c>
      <c r="N10" s="9">
        <v>211.12100000000009</v>
      </c>
      <c r="O10" s="9">
        <v>422.08000000000004</v>
      </c>
      <c r="P10" s="9">
        <v>5564.0819999999667</v>
      </c>
      <c r="Q10" s="9">
        <v>12078.06099999994</v>
      </c>
    </row>
    <row r="11" spans="1:18" x14ac:dyDescent="0.25">
      <c r="A11" s="2">
        <v>8</v>
      </c>
      <c r="B11" s="9">
        <v>84.307999999999893</v>
      </c>
      <c r="C11" s="9">
        <v>351.88</v>
      </c>
      <c r="D11" s="9">
        <v>0</v>
      </c>
      <c r="E11" s="9">
        <v>0</v>
      </c>
      <c r="F11" s="9">
        <v>508.42699999999951</v>
      </c>
      <c r="G11" s="9">
        <v>1600.136</v>
      </c>
      <c r="H11" s="9">
        <v>540.52099999999996</v>
      </c>
      <c r="I11" s="9">
        <v>1155.9569999999999</v>
      </c>
      <c r="J11" s="9">
        <v>0</v>
      </c>
      <c r="K11" s="9">
        <v>0</v>
      </c>
      <c r="L11" s="9">
        <v>5530.8809999999748</v>
      </c>
      <c r="M11" s="9">
        <v>11095.528999999951</v>
      </c>
      <c r="N11" s="9">
        <v>302.92</v>
      </c>
      <c r="O11" s="9">
        <v>605.75700000000006</v>
      </c>
      <c r="P11" s="9">
        <v>6967.0569999999752</v>
      </c>
      <c r="Q11" s="9">
        <v>14203.501999999951</v>
      </c>
    </row>
    <row r="12" spans="1:18" x14ac:dyDescent="0.25">
      <c r="A12" s="2">
        <v>9</v>
      </c>
      <c r="B12" s="9">
        <v>116.76200000000001</v>
      </c>
      <c r="C12" s="9">
        <v>633.24999999999989</v>
      </c>
      <c r="D12" s="9">
        <v>0</v>
      </c>
      <c r="E12" s="9">
        <v>0</v>
      </c>
      <c r="F12" s="9">
        <v>251.83999999999972</v>
      </c>
      <c r="G12" s="9">
        <v>759.82899999999904</v>
      </c>
      <c r="H12" s="9">
        <v>429.53699999999986</v>
      </c>
      <c r="I12" s="9">
        <v>987.18999999999994</v>
      </c>
      <c r="J12" s="9">
        <v>0</v>
      </c>
      <c r="K12" s="9">
        <v>0</v>
      </c>
      <c r="L12" s="9">
        <v>4166.4389999999712</v>
      </c>
      <c r="M12" s="9">
        <v>8468.2079999999587</v>
      </c>
      <c r="N12" s="9">
        <v>169.91000000000003</v>
      </c>
      <c r="O12" s="9">
        <v>339.75100000000003</v>
      </c>
      <c r="P12" s="9">
        <v>5134.4879999999703</v>
      </c>
      <c r="Q12" s="9">
        <v>10848.476999999957</v>
      </c>
    </row>
    <row r="13" spans="1:18" x14ac:dyDescent="0.25">
      <c r="A13" s="2">
        <v>10</v>
      </c>
      <c r="B13" s="9">
        <v>135.613</v>
      </c>
      <c r="C13" s="9">
        <v>945.69600000000105</v>
      </c>
      <c r="D13" s="9">
        <v>0</v>
      </c>
      <c r="E13" s="9">
        <v>0</v>
      </c>
      <c r="F13" s="9">
        <v>237.59899999999988</v>
      </c>
      <c r="G13" s="9">
        <v>837.76700000000017</v>
      </c>
      <c r="H13" s="9">
        <v>522.66100000000017</v>
      </c>
      <c r="I13" s="9">
        <v>1395.3799999999992</v>
      </c>
      <c r="J13" s="9">
        <v>0</v>
      </c>
      <c r="K13" s="9">
        <v>0</v>
      </c>
      <c r="L13" s="9">
        <v>4061.4659999999685</v>
      </c>
      <c r="M13" s="9">
        <v>8378.0159999999505</v>
      </c>
      <c r="N13" s="9">
        <v>100.65</v>
      </c>
      <c r="O13" s="9">
        <v>201.3</v>
      </c>
      <c r="P13" s="9">
        <v>5057.9889999999677</v>
      </c>
      <c r="Q13" s="9">
        <v>11556.858999999949</v>
      </c>
    </row>
    <row r="14" spans="1:18" x14ac:dyDescent="0.25">
      <c r="A14" s="2">
        <v>11</v>
      </c>
      <c r="B14" s="9">
        <v>49.563000000000002</v>
      </c>
      <c r="C14" s="9">
        <v>198.25200000000001</v>
      </c>
      <c r="D14" s="9">
        <v>0</v>
      </c>
      <c r="E14" s="9">
        <v>0</v>
      </c>
      <c r="F14" s="9">
        <v>391.89999999999986</v>
      </c>
      <c r="G14" s="9">
        <v>1129.5219999999999</v>
      </c>
      <c r="H14" s="9">
        <v>467.32899999999995</v>
      </c>
      <c r="I14" s="9">
        <v>989.09299999999917</v>
      </c>
      <c r="J14" s="9">
        <v>7.8179999999999996</v>
      </c>
      <c r="K14" s="9">
        <v>15.635999999999999</v>
      </c>
      <c r="L14" s="9">
        <v>4332.2719999999863</v>
      </c>
      <c r="M14" s="9">
        <v>8691.1159999999763</v>
      </c>
      <c r="N14" s="9">
        <v>736.23299999999995</v>
      </c>
      <c r="O14" s="9">
        <v>1471.4569999999999</v>
      </c>
      <c r="P14" s="9">
        <v>5985.1149999999861</v>
      </c>
      <c r="Q14" s="9">
        <v>11007.982999999975</v>
      </c>
    </row>
    <row r="15" spans="1:18" x14ac:dyDescent="0.25">
      <c r="A15" s="2">
        <v>12</v>
      </c>
      <c r="B15" s="9">
        <v>108.7239999999999</v>
      </c>
      <c r="C15" s="9">
        <v>486.05199999999996</v>
      </c>
      <c r="D15" s="9">
        <v>0</v>
      </c>
      <c r="E15" s="9">
        <v>0</v>
      </c>
      <c r="F15" s="9">
        <v>260.51399999999978</v>
      </c>
      <c r="G15" s="9">
        <v>785.21300000000008</v>
      </c>
      <c r="H15" s="9">
        <v>577.0029999999997</v>
      </c>
      <c r="I15" s="9">
        <v>1327.6619999999989</v>
      </c>
      <c r="J15" s="9">
        <v>0</v>
      </c>
      <c r="K15" s="9">
        <v>0</v>
      </c>
      <c r="L15" s="9">
        <v>5083.2549999999574</v>
      </c>
      <c r="M15" s="9">
        <v>10295.647999999906</v>
      </c>
      <c r="N15" s="9">
        <v>188.86799999999997</v>
      </c>
      <c r="O15" s="9">
        <v>377.73599999999993</v>
      </c>
      <c r="P15" s="9">
        <v>6218.3639999999577</v>
      </c>
      <c r="Q15" s="9">
        <v>12894.574999999906</v>
      </c>
    </row>
    <row r="16" spans="1:18" x14ac:dyDescent="0.25">
      <c r="A16" s="2">
        <v>13</v>
      </c>
      <c r="B16" s="9">
        <v>115.79299999999989</v>
      </c>
      <c r="C16" s="9">
        <v>505.00400000000002</v>
      </c>
      <c r="D16" s="9">
        <v>0</v>
      </c>
      <c r="E16" s="9">
        <v>0</v>
      </c>
      <c r="F16" s="9">
        <v>431.89499999999998</v>
      </c>
      <c r="G16" s="9">
        <v>1193.7669999999989</v>
      </c>
      <c r="H16" s="9">
        <v>425.06400000000025</v>
      </c>
      <c r="I16" s="9">
        <v>904.27100000000007</v>
      </c>
      <c r="J16" s="9">
        <v>4.4340000000000002</v>
      </c>
      <c r="K16" s="9">
        <v>8.8680000000000003</v>
      </c>
      <c r="L16" s="9">
        <v>3798.5139999999733</v>
      </c>
      <c r="M16" s="9">
        <v>7624.7949999999464</v>
      </c>
      <c r="N16" s="9">
        <v>338.96100000000001</v>
      </c>
      <c r="O16" s="9">
        <v>677.32500000000005</v>
      </c>
      <c r="P16" s="9">
        <v>5114.6609999999737</v>
      </c>
      <c r="Q16" s="9">
        <v>10227.836999999945</v>
      </c>
    </row>
    <row r="17" spans="1:17" x14ac:dyDescent="0.25">
      <c r="A17" s="2">
        <v>14</v>
      </c>
      <c r="B17" s="9">
        <v>66.7</v>
      </c>
      <c r="C17" s="9">
        <v>266.8</v>
      </c>
      <c r="D17" s="9">
        <v>0</v>
      </c>
      <c r="E17" s="9">
        <v>0</v>
      </c>
      <c r="F17" s="9">
        <v>531.32599999999957</v>
      </c>
      <c r="G17" s="9">
        <v>1486.3329999999996</v>
      </c>
      <c r="H17" s="9">
        <v>357.17699999999974</v>
      </c>
      <c r="I17" s="9">
        <v>790.75299999999993</v>
      </c>
      <c r="J17" s="9">
        <v>0</v>
      </c>
      <c r="K17" s="9">
        <v>0</v>
      </c>
      <c r="L17" s="9">
        <v>3418.6079999999843</v>
      </c>
      <c r="M17" s="9">
        <v>6846.4469999999637</v>
      </c>
      <c r="N17" s="9">
        <v>558.78900000000021</v>
      </c>
      <c r="O17" s="9">
        <v>1117.529</v>
      </c>
      <c r="P17" s="9">
        <v>4932.5999999999831</v>
      </c>
      <c r="Q17" s="9">
        <v>9390.3329999999623</v>
      </c>
    </row>
    <row r="18" spans="1:17" x14ac:dyDescent="0.25">
      <c r="A18" s="2" t="s">
        <v>118</v>
      </c>
      <c r="B18" s="9">
        <v>1432.8329999999999</v>
      </c>
      <c r="C18" s="9">
        <v>6991.0520000000006</v>
      </c>
      <c r="D18" s="9">
        <v>15.128</v>
      </c>
      <c r="E18" s="9">
        <v>60.512</v>
      </c>
      <c r="F18" s="9">
        <v>5607.015999999996</v>
      </c>
      <c r="G18" s="9">
        <v>16843.330999999998</v>
      </c>
      <c r="H18" s="9">
        <v>8144.3229999999985</v>
      </c>
      <c r="I18" s="9">
        <v>18395.493000000002</v>
      </c>
      <c r="J18" s="9">
        <v>12.251999999999999</v>
      </c>
      <c r="K18" s="9">
        <v>24.503999999999998</v>
      </c>
      <c r="L18" s="9">
        <v>61335.788999999611</v>
      </c>
      <c r="M18" s="9">
        <v>124592.71299999926</v>
      </c>
      <c r="N18" s="9">
        <v>3932.047</v>
      </c>
      <c r="O18" s="9">
        <v>7848.0709999999999</v>
      </c>
      <c r="P18" s="9">
        <v>80479.387999999599</v>
      </c>
      <c r="Q18" s="9">
        <v>166883.10099999927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3C16DC8318A84DA0D5C2C512A43649" ma:contentTypeVersion="16" ma:contentTypeDescription="Create a new document." ma:contentTypeScope="" ma:versionID="1228af11c61782eab4c59ca261187821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cdb776b9-36c0-45fc-99d8-ab09a7d545af" xmlns:ns4="http://schemas.microsoft.com/sharepoint/v4" targetNamespace="http://schemas.microsoft.com/office/2006/metadata/properties" ma:root="true" ma:fieldsID="f987e3681ddba401bf30ed9e223637b9" ns1:_="" ns2:_="" ns3:_="" ns4:_="">
    <xsd:import namespace="http://schemas.microsoft.com/sharepoint/v3"/>
    <xsd:import namespace="16f00c2e-ac5c-418b-9f13-a0771dbd417d"/>
    <xsd:import namespace="cdb776b9-36c0-45fc-99d8-ab09a7d545a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1:PublishingStartDate" minOccurs="0"/>
                <xsd:element ref="ns1:PublishingExpirationDate" minOccurs="0"/>
                <xsd:element ref="ns3:Map_x0020_Resource" minOccurs="0"/>
                <xsd:element ref="ns3:Page" minOccurs="0"/>
                <xsd:element ref="ns3:Section" minOccurs="0"/>
                <xsd:element ref="ns3:Order0" minOccurs="0"/>
                <xsd:element ref="ns4:IconOverla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776b9-36c0-45fc-99d8-ab09a7d545af" elementFormDefault="qualified">
    <xsd:import namespace="http://schemas.microsoft.com/office/2006/documentManagement/types"/>
    <xsd:import namespace="http://schemas.microsoft.com/office/infopath/2007/PartnerControls"/>
    <xsd:element name="Map_x0020_Resource" ma:index="14" nillable="true" ma:displayName="Resource" ma:default="N/A" ma:format="Dropdown" ma:internalName="Map_x0020_Resource">
      <xsd:simpleType>
        <xsd:union memberTypes="dms:Text">
          <xsd:simpleType>
            <xsd:restriction base="dms:Choice">
              <xsd:enumeration value="N/A"/>
              <xsd:enumeration value="Traffic Survey"/>
              <xsd:enumeration value="State Mapping"/>
            </xsd:restriction>
          </xsd:simpleType>
        </xsd:union>
      </xsd:simpleType>
    </xsd:element>
    <xsd:element name="Page" ma:index="15" nillable="true" ma:displayName="Page" ma:default="N/A" ma:format="Dropdown" ma:internalName="Page">
      <xsd:simpleType>
        <xsd:union memberTypes="dms:Text">
          <xsd:simpleType>
            <xsd:restriction base="dms:Choice">
              <xsd:enumeration value="N/A"/>
            </xsd:restriction>
          </xsd:simpleType>
        </xsd:union>
      </xsd:simpleType>
    </xsd:element>
    <xsd:element name="Section" ma:index="16" nillable="true" ma:displayName="Section" ma:default="N/A" ma:format="Dropdown" ma:internalName="Section">
      <xsd:simpleType>
        <xsd:union memberTypes="dms:Text">
          <xsd:simpleType>
            <xsd:restriction base="dms:Choice">
              <xsd:enumeration value="N/A"/>
            </xsd:restriction>
          </xsd:simpleType>
        </xsd:union>
      </xsd:simpleType>
    </xsd:element>
    <xsd:element name="Order0" ma:index="17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cdb776b9-36c0-45fc-99d8-ab09a7d545af">Quarterly Mileage Report</Section>
    <Map_x0020_Resource xmlns="cdb776b9-36c0-45fc-99d8-ab09a7d545af">State Mapping</Map_x0020_Resource>
    <URL xmlns="http://schemas.microsoft.com/sharepoint/v3">
      <Url xsi:nil="true"/>
      <Description xsi:nil="true"/>
    </URL>
    <Order0 xmlns="cdb776b9-36c0-45fc-99d8-ab09a7d545af" xsi:nil="true"/>
    <PublishingExpirationDate xmlns="http://schemas.microsoft.com/sharepoint/v3" xsi:nil="true"/>
    <PublishingStartDate xmlns="http://schemas.microsoft.com/sharepoint/v3" xsi:nil="true"/>
    <Page xmlns="cdb776b9-36c0-45fc-99d8-ab09a7d545af">Inventory &amp; Assessment Reports</Page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AA8521E2-7973-4DCD-BB19-49A32BB84F80}"/>
</file>

<file path=customXml/itemProps2.xml><?xml version="1.0" encoding="utf-8"?>
<ds:datastoreItem xmlns:ds="http://schemas.openxmlformats.org/officeDocument/2006/customXml" ds:itemID="{F156B9FC-CEA2-4391-BD98-361A9DC0E360}"/>
</file>

<file path=customXml/itemProps3.xml><?xml version="1.0" encoding="utf-8"?>
<ds:datastoreItem xmlns:ds="http://schemas.openxmlformats.org/officeDocument/2006/customXml" ds:itemID="{AF025280-6E14-47E2-874A-8954E8C204F5}"/>
</file>

<file path=customXml/itemProps4.xml><?xml version="1.0" encoding="utf-8"?>
<ds:datastoreItem xmlns:ds="http://schemas.openxmlformats.org/officeDocument/2006/customXml" ds:itemID="{E1150E93-AE1A-416C-A45A-CFD9DE6DA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 Data</vt:lpstr>
      <vt:lpstr>Division Data</vt:lpstr>
    </vt:vector>
  </TitlesOfParts>
  <Company>N.C.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Faith S Johnson</dc:creator>
  <cp:lastModifiedBy>Johnson, Faith S</cp:lastModifiedBy>
  <dcterms:created xsi:type="dcterms:W3CDTF">2015-02-02T16:21:55Z</dcterms:created>
  <dcterms:modified xsi:type="dcterms:W3CDTF">2024-04-18T19:33:16Z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0x010100D53C16DC8318A84DA0D5C2C512A43649</vt:lpwstr>
  </property>
  <property fmtid="{D5CDD505-2E9C-101B-9397-08002B2CF9AE}" pid="3" name="Order">
    <vt:r8>48600</vt:r8>
  </property>
</Properties>
</file>